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L\DATA\MSODATA\Statistics files\"/>
    </mc:Choice>
  </mc:AlternateContent>
  <bookViews>
    <workbookView xWindow="-105" yWindow="-105" windowWidth="19425" windowHeight="10425" firstSheet="6" activeTab="9"/>
  </bookViews>
  <sheets>
    <sheet name="Early Voting 2019 General" sheetId="1" r:id="rId1"/>
    <sheet name="Early Voting 2020 Primary" sheetId="2" r:id="rId2"/>
    <sheet name="Early Voting 2020 General" sheetId="3" r:id="rId3"/>
    <sheet name="Early Voting 2021 Primary" sheetId="4" r:id="rId4"/>
    <sheet name="Early Voting 2021 General" sheetId="5" r:id="rId5"/>
    <sheet name="Early Voting 2022 June Primary" sheetId="6" r:id="rId6"/>
    <sheet name="Early Voting 2022 Aug. Primary" sheetId="7" r:id="rId7"/>
    <sheet name="Early Voting 2022 General" sheetId="8" r:id="rId8"/>
    <sheet name="Early Voting 2023 June Primary" sheetId="9" r:id="rId9"/>
    <sheet name="Early Voting 2023 General" sheetId="10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0" l="1"/>
  <c r="J33" i="10"/>
  <c r="I33" i="10"/>
  <c r="H33" i="10"/>
  <c r="G33" i="10"/>
  <c r="F33" i="10"/>
  <c r="E33" i="10"/>
  <c r="D33" i="10"/>
  <c r="C33" i="10"/>
  <c r="B33" i="10"/>
  <c r="O28" i="10"/>
  <c r="P28" i="10" s="1"/>
  <c r="L28" i="10"/>
  <c r="P27" i="10"/>
  <c r="L27" i="10"/>
  <c r="P26" i="10"/>
  <c r="L26" i="10"/>
  <c r="P25" i="10"/>
  <c r="L25" i="10"/>
  <c r="P24" i="10"/>
  <c r="L24" i="10"/>
  <c r="P23" i="10"/>
  <c r="L23" i="10"/>
  <c r="F19" i="10"/>
  <c r="F18" i="10"/>
  <c r="F17" i="10"/>
  <c r="F16" i="10"/>
  <c r="F15" i="10"/>
  <c r="F14" i="10"/>
  <c r="F13" i="10"/>
  <c r="F12" i="10"/>
  <c r="F11" i="10"/>
  <c r="F10" i="10"/>
  <c r="F9" i="10"/>
  <c r="F6" i="10"/>
  <c r="F5" i="10"/>
  <c r="K27" i="1" l="1"/>
  <c r="J27" i="1"/>
  <c r="I27" i="1"/>
  <c r="H27" i="1"/>
  <c r="G27" i="1"/>
  <c r="F27" i="1"/>
  <c r="E27" i="1"/>
  <c r="D27" i="1"/>
  <c r="C27" i="1"/>
  <c r="B27" i="1"/>
  <c r="K26" i="1"/>
  <c r="K25" i="9" l="1"/>
  <c r="O21" i="9"/>
  <c r="P20" i="9" s="1"/>
  <c r="J21" i="9"/>
  <c r="J25" i="9" s="1"/>
  <c r="I21" i="9"/>
  <c r="I25" i="9" s="1"/>
  <c r="H21" i="9"/>
  <c r="H25" i="9" s="1"/>
  <c r="G21" i="9"/>
  <c r="G25" i="9" s="1"/>
  <c r="F21" i="9"/>
  <c r="F25" i="9" s="1"/>
  <c r="E21" i="9"/>
  <c r="E25" i="9" s="1"/>
  <c r="D21" i="9"/>
  <c r="D25" i="9" s="1"/>
  <c r="C21" i="9"/>
  <c r="C25" i="9" s="1"/>
  <c r="B21" i="9"/>
  <c r="B25" i="9" s="1"/>
  <c r="K20" i="9"/>
  <c r="Q20" i="9" s="1"/>
  <c r="O19" i="9"/>
  <c r="K19" i="9"/>
  <c r="Q19" i="9" s="1"/>
  <c r="Q18" i="9"/>
  <c r="K18" i="9"/>
  <c r="H14" i="9"/>
  <c r="F14" i="9"/>
  <c r="E14" i="9"/>
  <c r="B14" i="9"/>
  <c r="K6" i="9"/>
  <c r="K5" i="9"/>
  <c r="J15" i="5"/>
  <c r="I15" i="5"/>
  <c r="H15" i="5"/>
  <c r="G15" i="5"/>
  <c r="F15" i="5"/>
  <c r="E15" i="5"/>
  <c r="D15" i="5"/>
  <c r="C15" i="5"/>
  <c r="B15" i="5"/>
  <c r="K15" i="5"/>
  <c r="K19" i="8"/>
  <c r="K18" i="8"/>
  <c r="K17" i="8"/>
  <c r="K16" i="8"/>
  <c r="K15" i="8"/>
  <c r="K14" i="8"/>
  <c r="K13" i="8"/>
  <c r="K12" i="8"/>
  <c r="K11" i="8"/>
  <c r="K10" i="8"/>
  <c r="K9" i="8"/>
  <c r="J33" i="8"/>
  <c r="I33" i="8"/>
  <c r="H33" i="8"/>
  <c r="G33" i="8"/>
  <c r="F33" i="8"/>
  <c r="E33" i="8"/>
  <c r="D33" i="8"/>
  <c r="C33" i="8"/>
  <c r="B33" i="8"/>
  <c r="K29" i="8"/>
  <c r="K33" i="8" s="1"/>
  <c r="O28" i="8"/>
  <c r="P28" i="8" s="1"/>
  <c r="L28" i="8"/>
  <c r="K28" i="8"/>
  <c r="Q28" i="8" s="1"/>
  <c r="P27" i="8"/>
  <c r="L27" i="8"/>
  <c r="K27" i="8"/>
  <c r="Q27" i="8" s="1"/>
  <c r="P26" i="8"/>
  <c r="L26" i="8"/>
  <c r="K26" i="8"/>
  <c r="Q26" i="8" s="1"/>
  <c r="P25" i="8"/>
  <c r="L25" i="8"/>
  <c r="K25" i="8"/>
  <c r="Q25" i="8" s="1"/>
  <c r="P24" i="8"/>
  <c r="L24" i="8"/>
  <c r="K24" i="8"/>
  <c r="Q24" i="8" s="1"/>
  <c r="P23" i="8"/>
  <c r="L23" i="8"/>
  <c r="K23" i="8"/>
  <c r="Q23" i="8" s="1"/>
  <c r="J19" i="8"/>
  <c r="K6" i="8"/>
  <c r="K5" i="8"/>
  <c r="P18" i="9" l="1"/>
  <c r="K21" i="9"/>
  <c r="P19" i="9"/>
  <c r="Q29" i="8"/>
  <c r="Q21" i="9" l="1"/>
  <c r="L19" i="9"/>
  <c r="L18" i="9"/>
  <c r="L20" i="9"/>
  <c r="E29" i="7"/>
  <c r="B29" i="7"/>
  <c r="K28" i="7"/>
  <c r="Q25" i="7"/>
  <c r="O25" i="7"/>
  <c r="K25" i="7"/>
  <c r="K29" i="7" s="1"/>
  <c r="Q23" i="7"/>
  <c r="P23" i="7"/>
  <c r="L23" i="7"/>
  <c r="J23" i="7"/>
  <c r="Q22" i="7"/>
  <c r="P22" i="7"/>
  <c r="L22" i="7"/>
  <c r="J22" i="7"/>
  <c r="Q21" i="7"/>
  <c r="P21" i="7"/>
  <c r="L21" i="7"/>
  <c r="J21" i="7"/>
  <c r="J25" i="7" s="1"/>
  <c r="J29" i="7" s="1"/>
  <c r="K17" i="7"/>
  <c r="J16" i="7"/>
  <c r="J15" i="7"/>
  <c r="J14" i="7"/>
  <c r="J13" i="7"/>
  <c r="J12" i="7"/>
  <c r="J11" i="7"/>
  <c r="J10" i="7"/>
  <c r="J9" i="7"/>
  <c r="J6" i="7"/>
  <c r="J5" i="7"/>
  <c r="J17" i="7" l="1"/>
  <c r="O23" i="5"/>
  <c r="O22" i="5"/>
  <c r="O21" i="5"/>
  <c r="O20" i="5"/>
  <c r="O19" i="5"/>
  <c r="O28" i="3" l="1"/>
  <c r="O27" i="3"/>
  <c r="O26" i="3"/>
  <c r="O25" i="3"/>
  <c r="O24" i="3"/>
  <c r="O23" i="3"/>
  <c r="O22" i="3"/>
  <c r="O21" i="3"/>
  <c r="O20" i="3"/>
  <c r="O19" i="3"/>
  <c r="K24" i="1"/>
  <c r="L21" i="1" s="1"/>
  <c r="J24" i="1"/>
  <c r="I24" i="1"/>
  <c r="H24" i="1"/>
  <c r="G24" i="1"/>
  <c r="F24" i="1"/>
  <c r="E24" i="1"/>
  <c r="D24" i="1"/>
  <c r="C24" i="1"/>
  <c r="B24" i="1"/>
  <c r="L25" i="3"/>
  <c r="L28" i="3"/>
  <c r="L27" i="3"/>
  <c r="L26" i="3"/>
  <c r="L24" i="3"/>
  <c r="L23" i="3"/>
  <c r="L22" i="3"/>
  <c r="L21" i="3"/>
  <c r="L20" i="3"/>
  <c r="L19" i="3"/>
  <c r="L18" i="4"/>
  <c r="L17" i="4"/>
  <c r="L22" i="1" l="1"/>
  <c r="L15" i="1"/>
  <c r="L19" i="1"/>
  <c r="L14" i="1"/>
  <c r="L18" i="1"/>
  <c r="L23" i="1"/>
  <c r="L16" i="1"/>
  <c r="L20" i="1"/>
  <c r="L13" i="1"/>
  <c r="L17" i="1"/>
  <c r="J28" i="6"/>
  <c r="C28" i="6"/>
  <c r="K27" i="6"/>
  <c r="O24" i="6"/>
  <c r="K24" i="6"/>
  <c r="B24" i="6"/>
  <c r="B28" i="6" s="1"/>
  <c r="J23" i="6"/>
  <c r="Q22" i="6"/>
  <c r="J22" i="6"/>
  <c r="Q21" i="6"/>
  <c r="J21" i="6"/>
  <c r="K17" i="6"/>
  <c r="B17" i="6"/>
  <c r="J16" i="6"/>
  <c r="J15" i="6"/>
  <c r="J14" i="6"/>
  <c r="J13" i="6"/>
  <c r="J12" i="6"/>
  <c r="J11" i="6"/>
  <c r="J10" i="6"/>
  <c r="J9" i="6"/>
  <c r="J6" i="6"/>
  <c r="J5" i="6"/>
  <c r="K28" i="6" l="1"/>
  <c r="L22" i="6"/>
  <c r="L21" i="6"/>
  <c r="J17" i="6"/>
  <c r="P22" i="6"/>
  <c r="P21" i="6"/>
  <c r="Q24" i="6"/>
  <c r="K28" i="5"/>
  <c r="K29" i="5" s="1"/>
  <c r="K25" i="5"/>
  <c r="P25" i="5" s="1"/>
  <c r="N24" i="5"/>
  <c r="O24" i="5" s="1"/>
  <c r="J24" i="5"/>
  <c r="K24" i="5" s="1"/>
  <c r="K23" i="5"/>
  <c r="K22" i="5"/>
  <c r="K21" i="5"/>
  <c r="K20" i="5"/>
  <c r="K19" i="5"/>
  <c r="J13" i="5"/>
  <c r="J12" i="5"/>
  <c r="J14" i="5"/>
  <c r="J9" i="5"/>
  <c r="J11" i="5"/>
  <c r="J10" i="5"/>
  <c r="J6" i="5"/>
  <c r="J5" i="5"/>
  <c r="J29" i="5" s="1"/>
  <c r="P21" i="5" l="1"/>
  <c r="L21" i="5"/>
  <c r="P24" i="5"/>
  <c r="L24" i="5"/>
  <c r="P22" i="5"/>
  <c r="L22" i="5"/>
  <c r="P20" i="5"/>
  <c r="L20" i="5"/>
  <c r="P19" i="5"/>
  <c r="L19" i="5"/>
  <c r="P23" i="5"/>
  <c r="L23" i="5"/>
  <c r="J5" i="4"/>
  <c r="J6" i="4"/>
  <c r="J9" i="4"/>
  <c r="J10" i="4"/>
  <c r="J11" i="4"/>
  <c r="J12" i="4"/>
  <c r="B13" i="4"/>
  <c r="C13" i="4"/>
  <c r="J17" i="4"/>
  <c r="N17" i="4"/>
  <c r="P17" i="4" s="1"/>
  <c r="J18" i="4"/>
  <c r="N18" i="4"/>
  <c r="P18" i="4" s="1"/>
  <c r="J19" i="4"/>
  <c r="P19" i="4"/>
  <c r="J20" i="4"/>
  <c r="P20" i="4"/>
  <c r="J21" i="4"/>
  <c r="K23" i="4"/>
  <c r="K24" i="4" s="1"/>
  <c r="B24" i="4"/>
  <c r="C24" i="4"/>
  <c r="D24" i="4"/>
  <c r="E24" i="4"/>
  <c r="F24" i="4"/>
  <c r="G24" i="4"/>
  <c r="H24" i="4"/>
  <c r="I24" i="4"/>
  <c r="J24" i="4"/>
  <c r="J13" i="4" l="1"/>
  <c r="K13" i="4"/>
  <c r="N21" i="4"/>
  <c r="P21" i="4" l="1"/>
  <c r="O18" i="4"/>
  <c r="O17" i="4"/>
</calcChain>
</file>

<file path=xl/sharedStrings.xml><?xml version="1.0" encoding="utf-8"?>
<sst xmlns="http://schemas.openxmlformats.org/spreadsheetml/2006/main" count="551" uniqueCount="83">
  <si>
    <t>Van Buren</t>
  </si>
  <si>
    <t>Southwest</t>
  </si>
  <si>
    <t>Totals</t>
  </si>
  <si>
    <t>Day 9</t>
  </si>
  <si>
    <t>Day 8</t>
  </si>
  <si>
    <t>Day 7</t>
  </si>
  <si>
    <t>Day 6</t>
  </si>
  <si>
    <t>Day 5</t>
  </si>
  <si>
    <t>Day 4</t>
  </si>
  <si>
    <t>Day 3</t>
  </si>
  <si>
    <t>Day 2</t>
  </si>
  <si>
    <t>Day 1</t>
  </si>
  <si>
    <t>Party</t>
  </si>
  <si>
    <t>Lafayette</t>
  </si>
  <si>
    <t>2019 General Election Site Comparison</t>
  </si>
  <si>
    <t>Dewitt</t>
  </si>
  <si>
    <t>Clay</t>
  </si>
  <si>
    <t>Armond</t>
  </si>
  <si>
    <t>Site</t>
  </si>
  <si>
    <t>SAM</t>
  </si>
  <si>
    <t>WEP</t>
  </si>
  <si>
    <t>DEM</t>
  </si>
  <si>
    <t>REP</t>
  </si>
  <si>
    <t>DCON</t>
  </si>
  <si>
    <t>WOR</t>
  </si>
  <si>
    <t>GRE</t>
  </si>
  <si>
    <t>LBT</t>
  </si>
  <si>
    <t>IND</t>
  </si>
  <si>
    <t>REF</t>
  </si>
  <si>
    <t>BLK</t>
  </si>
  <si>
    <t>2019 General Election Site Comparison (daily breakdown are estimates)</t>
  </si>
  <si>
    <t>2020 General Election Site Comparison</t>
  </si>
  <si>
    <t>Election</t>
  </si>
  <si>
    <t>Regular</t>
  </si>
  <si>
    <t>Affidavit</t>
  </si>
  <si>
    <t>(site comparison does not include provisionals/affidavits)</t>
  </si>
  <si>
    <t>Camillus Fire Station</t>
  </si>
  <si>
    <t>Clay Town Hall</t>
  </si>
  <si>
    <t>Syracuse Community</t>
  </si>
  <si>
    <t>Armond Magnarelli</t>
  </si>
  <si>
    <t>Lafayette Fire Station</t>
  </si>
  <si>
    <t>Dewitt Town Hall</t>
  </si>
  <si>
    <t>2020 General Election Site Comparison (daily breakdown are estimates)</t>
  </si>
  <si>
    <t>Final Registration</t>
  </si>
  <si>
    <t>early Voting Return as a Percentage of Registration</t>
  </si>
  <si>
    <t>CON</t>
  </si>
  <si>
    <t>OTH</t>
  </si>
  <si>
    <t>hours</t>
  </si>
  <si>
    <t>Voters per hour</t>
  </si>
  <si>
    <t>2020 Primary Election Site Comparison</t>
  </si>
  <si>
    <t>Clay Highway Department</t>
  </si>
  <si>
    <t>Other</t>
  </si>
  <si>
    <t xml:space="preserve">Armond Magnarelli </t>
  </si>
  <si>
    <t>2021 Primary Election Site Comparison</t>
  </si>
  <si>
    <t>2021 General Election Site Comparison</t>
  </si>
  <si>
    <t>Camillus Town Hall</t>
  </si>
  <si>
    <t>2021 General Election Site Comparison (daily breakdown are estimates)</t>
  </si>
  <si>
    <t>2020 Primary Party Comparison</t>
  </si>
  <si>
    <t>2022 JunePrimary EV Site Comparison</t>
  </si>
  <si>
    <t>Beauchamp Library</t>
  </si>
  <si>
    <t>Lafayette Firestation #1</t>
  </si>
  <si>
    <t>Lysander Municipal Building</t>
  </si>
  <si>
    <t>OCC (Mulroy Hall)</t>
  </si>
  <si>
    <t>Syracuse Community Connections</t>
  </si>
  <si>
    <t>Prercentage</t>
  </si>
  <si>
    <t>Percentage</t>
  </si>
  <si>
    <t>2022 August Primary EV Site Comparison</t>
  </si>
  <si>
    <t>(site and party comparison does not include provisionals/affidavits)</t>
  </si>
  <si>
    <t>2022 August Primary Election Site Comparison (daily breakdown are estimates)</t>
  </si>
  <si>
    <t>Con</t>
  </si>
  <si>
    <t>2022 November General EV Site Comparison</t>
  </si>
  <si>
    <t>Camillus Municiple Building</t>
  </si>
  <si>
    <t>North Syracuse Community Center</t>
  </si>
  <si>
    <t>2022 General Election Site Comparison (daily breakdown are estimates)</t>
  </si>
  <si>
    <t>WFP</t>
  </si>
  <si>
    <t>N/E</t>
  </si>
  <si>
    <t>2023 June Primary EV Site Comparison</t>
  </si>
  <si>
    <t>Salina Town Hall</t>
  </si>
  <si>
    <t>Final eligible Registration</t>
  </si>
  <si>
    <t>2023 November General EV Site Comparison</t>
  </si>
  <si>
    <t>Camillus Fire Department</t>
  </si>
  <si>
    <t>Lysander Town Hall</t>
  </si>
  <si>
    <t>OCC at Mulroy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</si>
</sst>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0" fontId="1" fillId="0" borderId="0" xfId="0" applyFont="1"/>
    <xf numFmtId="10" fontId="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G32" sqref="G32"/>
    </sheetView>
  </sheetViews>
  <sheetFormatPr defaultRowHeight="15" x14ac:dyDescent="0.25"/>
  <cols>
    <col min="1" max="1" width="21.5703125" customWidth="1"/>
    <col min="13" max="13" width="11.7109375" customWidth="1"/>
  </cols>
  <sheetData>
    <row r="1" spans="1:12" x14ac:dyDescent="0.25">
      <c r="A1" s="2" t="s">
        <v>14</v>
      </c>
      <c r="B1" s="2"/>
      <c r="C1" s="2"/>
      <c r="D1" s="2"/>
    </row>
    <row r="2" spans="1:12" x14ac:dyDescent="0.25">
      <c r="A2" s="2" t="s">
        <v>18</v>
      </c>
      <c r="B2" s="2" t="s">
        <v>11</v>
      </c>
      <c r="C2" s="2" t="s">
        <v>10</v>
      </c>
      <c r="D2" s="2" t="s">
        <v>9</v>
      </c>
      <c r="E2" s="2" t="s">
        <v>8</v>
      </c>
      <c r="F2" s="2" t="s">
        <v>7</v>
      </c>
      <c r="G2" s="2" t="s">
        <v>6</v>
      </c>
      <c r="H2" s="2" t="s">
        <v>5</v>
      </c>
      <c r="I2" s="2" t="s">
        <v>4</v>
      </c>
      <c r="J2" s="2" t="s">
        <v>3</v>
      </c>
      <c r="K2" s="2" t="s">
        <v>2</v>
      </c>
    </row>
    <row r="3" spans="1:12" x14ac:dyDescent="0.25">
      <c r="A3" t="s">
        <v>17</v>
      </c>
      <c r="B3">
        <v>111</v>
      </c>
      <c r="C3">
        <v>76</v>
      </c>
      <c r="D3">
        <v>99</v>
      </c>
      <c r="E3">
        <v>106</v>
      </c>
      <c r="F3">
        <v>96</v>
      </c>
      <c r="G3">
        <v>64</v>
      </c>
      <c r="H3">
        <v>87</v>
      </c>
      <c r="I3">
        <v>116</v>
      </c>
      <c r="J3">
        <v>183</v>
      </c>
      <c r="K3">
        <v>938</v>
      </c>
    </row>
    <row r="4" spans="1:12" x14ac:dyDescent="0.25">
      <c r="A4" t="s">
        <v>0</v>
      </c>
      <c r="B4">
        <v>143</v>
      </c>
      <c r="C4">
        <v>92</v>
      </c>
      <c r="D4">
        <v>139</v>
      </c>
      <c r="E4">
        <v>156</v>
      </c>
      <c r="F4">
        <v>91</v>
      </c>
      <c r="G4">
        <v>99</v>
      </c>
      <c r="H4">
        <v>106</v>
      </c>
      <c r="I4">
        <v>124</v>
      </c>
      <c r="J4">
        <v>180</v>
      </c>
      <c r="K4">
        <v>1130</v>
      </c>
    </row>
    <row r="5" spans="1:12" x14ac:dyDescent="0.25">
      <c r="A5" t="s">
        <v>16</v>
      </c>
      <c r="B5">
        <v>214</v>
      </c>
      <c r="C5">
        <v>176</v>
      </c>
      <c r="D5">
        <v>279</v>
      </c>
      <c r="E5">
        <v>199</v>
      </c>
      <c r="F5">
        <v>264</v>
      </c>
      <c r="G5">
        <v>180</v>
      </c>
      <c r="H5">
        <v>219</v>
      </c>
      <c r="I5">
        <v>265</v>
      </c>
      <c r="J5">
        <v>461</v>
      </c>
      <c r="K5">
        <v>2257</v>
      </c>
    </row>
    <row r="6" spans="1:12" x14ac:dyDescent="0.25">
      <c r="A6" t="s">
        <v>15</v>
      </c>
      <c r="B6">
        <v>335</v>
      </c>
      <c r="C6">
        <v>163</v>
      </c>
      <c r="D6">
        <v>306</v>
      </c>
      <c r="E6">
        <v>300</v>
      </c>
      <c r="F6">
        <v>315</v>
      </c>
      <c r="G6">
        <v>231</v>
      </c>
      <c r="H6">
        <v>261</v>
      </c>
      <c r="I6">
        <v>298</v>
      </c>
      <c r="J6">
        <v>534</v>
      </c>
      <c r="K6">
        <v>2743</v>
      </c>
    </row>
    <row r="7" spans="1:12" x14ac:dyDescent="0.25">
      <c r="A7" t="s">
        <v>13</v>
      </c>
      <c r="B7">
        <v>89</v>
      </c>
      <c r="C7">
        <v>52</v>
      </c>
      <c r="D7">
        <v>81</v>
      </c>
      <c r="E7">
        <v>54</v>
      </c>
      <c r="F7">
        <v>87</v>
      </c>
      <c r="G7">
        <v>56</v>
      </c>
      <c r="H7">
        <v>56</v>
      </c>
      <c r="I7">
        <v>81</v>
      </c>
      <c r="J7">
        <v>109</v>
      </c>
      <c r="K7">
        <v>665</v>
      </c>
    </row>
    <row r="8" spans="1:12" x14ac:dyDescent="0.25">
      <c r="A8" t="s">
        <v>1</v>
      </c>
      <c r="B8">
        <v>128</v>
      </c>
      <c r="C8">
        <v>79</v>
      </c>
      <c r="D8">
        <v>87</v>
      </c>
      <c r="E8">
        <v>69</v>
      </c>
      <c r="F8">
        <v>57</v>
      </c>
      <c r="G8">
        <v>55</v>
      </c>
      <c r="H8">
        <v>63</v>
      </c>
      <c r="I8">
        <v>70</v>
      </c>
      <c r="J8">
        <v>119</v>
      </c>
      <c r="K8">
        <v>727</v>
      </c>
    </row>
    <row r="9" spans="1:12" x14ac:dyDescent="0.25">
      <c r="A9" s="2" t="s">
        <v>2</v>
      </c>
      <c r="B9" s="2">
        <v>1020</v>
      </c>
      <c r="C9" s="2">
        <v>638</v>
      </c>
      <c r="D9" s="2">
        <v>991</v>
      </c>
      <c r="E9" s="2">
        <v>884</v>
      </c>
      <c r="F9" s="2">
        <v>910</v>
      </c>
      <c r="G9" s="2">
        <v>685</v>
      </c>
      <c r="H9" s="2">
        <v>792</v>
      </c>
      <c r="I9" s="2">
        <v>956</v>
      </c>
      <c r="J9" s="2">
        <v>1586</v>
      </c>
      <c r="K9" s="2">
        <v>8462</v>
      </c>
    </row>
    <row r="11" spans="1:12" x14ac:dyDescent="0.25">
      <c r="A11" s="2" t="s">
        <v>30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x14ac:dyDescent="0.25">
      <c r="A12" s="2" t="s">
        <v>12</v>
      </c>
      <c r="B12" s="2" t="s">
        <v>11</v>
      </c>
      <c r="C12" s="2" t="s">
        <v>10</v>
      </c>
      <c r="D12" s="2" t="s">
        <v>9</v>
      </c>
      <c r="E12" s="2" t="s">
        <v>8</v>
      </c>
      <c r="F12" s="2" t="s">
        <v>7</v>
      </c>
      <c r="G12" s="2" t="s">
        <v>6</v>
      </c>
      <c r="H12" s="2" t="s">
        <v>5</v>
      </c>
      <c r="I12" s="2" t="s">
        <v>4</v>
      </c>
      <c r="J12" s="2" t="s">
        <v>3</v>
      </c>
      <c r="K12" s="2" t="s">
        <v>2</v>
      </c>
      <c r="L12" s="3" t="s">
        <v>65</v>
      </c>
    </row>
    <row r="13" spans="1:12" x14ac:dyDescent="0.25">
      <c r="A13" t="s">
        <v>21</v>
      </c>
      <c r="B13">
        <v>550</v>
      </c>
      <c r="C13">
        <v>313</v>
      </c>
      <c r="D13">
        <v>504</v>
      </c>
      <c r="E13">
        <v>421</v>
      </c>
      <c r="F13">
        <v>424</v>
      </c>
      <c r="G13">
        <v>301</v>
      </c>
      <c r="H13">
        <v>418</v>
      </c>
      <c r="I13">
        <v>508</v>
      </c>
      <c r="J13">
        <v>753</v>
      </c>
      <c r="K13">
        <v>4192</v>
      </c>
      <c r="L13" s="1">
        <f>K13/K24</f>
        <v>0.49539116048215553</v>
      </c>
    </row>
    <row r="14" spans="1:12" x14ac:dyDescent="0.25">
      <c r="A14" t="s">
        <v>22</v>
      </c>
      <c r="B14">
        <v>283</v>
      </c>
      <c r="C14">
        <v>166</v>
      </c>
      <c r="D14">
        <v>270</v>
      </c>
      <c r="E14">
        <v>260</v>
      </c>
      <c r="F14">
        <v>276</v>
      </c>
      <c r="G14">
        <v>199</v>
      </c>
      <c r="H14">
        <v>177</v>
      </c>
      <c r="I14">
        <v>258</v>
      </c>
      <c r="J14">
        <v>451</v>
      </c>
      <c r="K14">
        <v>2340</v>
      </c>
      <c r="L14" s="1">
        <f>K14/K24</f>
        <v>0.27653037107066886</v>
      </c>
    </row>
    <row r="15" spans="1:12" x14ac:dyDescent="0.25">
      <c r="A15" t="s">
        <v>23</v>
      </c>
      <c r="B15">
        <v>18</v>
      </c>
      <c r="C15">
        <v>11</v>
      </c>
      <c r="D15">
        <v>13</v>
      </c>
      <c r="E15">
        <v>11</v>
      </c>
      <c r="F15">
        <v>16</v>
      </c>
      <c r="G15">
        <v>12</v>
      </c>
      <c r="H15">
        <v>13</v>
      </c>
      <c r="I15">
        <v>11</v>
      </c>
      <c r="J15">
        <v>24</v>
      </c>
      <c r="K15">
        <v>129</v>
      </c>
      <c r="L15" s="1">
        <f>K15/K24</f>
        <v>1.5244623020562514E-2</v>
      </c>
    </row>
    <row r="16" spans="1:12" x14ac:dyDescent="0.25">
      <c r="A16" t="s">
        <v>24</v>
      </c>
      <c r="B16">
        <v>2</v>
      </c>
      <c r="C16">
        <v>2</v>
      </c>
      <c r="D16">
        <v>1</v>
      </c>
      <c r="E16">
        <v>1</v>
      </c>
      <c r="F16">
        <v>1</v>
      </c>
      <c r="G16">
        <v>0</v>
      </c>
      <c r="H16">
        <v>2</v>
      </c>
      <c r="I16">
        <v>3</v>
      </c>
      <c r="J16">
        <v>5</v>
      </c>
      <c r="K16">
        <v>17</v>
      </c>
      <c r="L16" s="1">
        <f>K16/K24</f>
        <v>2.0089813282911841E-3</v>
      </c>
    </row>
    <row r="17" spans="1:12" x14ac:dyDescent="0.25">
      <c r="A17" t="s">
        <v>25</v>
      </c>
      <c r="B17">
        <v>4</v>
      </c>
      <c r="C17">
        <v>5</v>
      </c>
      <c r="D17">
        <v>3</v>
      </c>
      <c r="E17">
        <v>1</v>
      </c>
      <c r="F17">
        <v>0</v>
      </c>
      <c r="G17">
        <v>0</v>
      </c>
      <c r="H17">
        <v>1</v>
      </c>
      <c r="I17">
        <v>0</v>
      </c>
      <c r="J17">
        <v>3</v>
      </c>
      <c r="K17">
        <v>17</v>
      </c>
      <c r="L17" s="1">
        <f>K17/K24</f>
        <v>2.0089813282911841E-3</v>
      </c>
    </row>
    <row r="18" spans="1:12" x14ac:dyDescent="0.25">
      <c r="A18" t="s">
        <v>26</v>
      </c>
      <c r="B18">
        <v>0</v>
      </c>
      <c r="C18">
        <v>1</v>
      </c>
      <c r="D18">
        <v>2</v>
      </c>
      <c r="E18">
        <v>2</v>
      </c>
      <c r="F18">
        <v>0</v>
      </c>
      <c r="G18">
        <v>1</v>
      </c>
      <c r="H18">
        <v>1</v>
      </c>
      <c r="I18">
        <v>3</v>
      </c>
      <c r="J18">
        <v>0</v>
      </c>
      <c r="K18">
        <v>10</v>
      </c>
      <c r="L18" s="1">
        <f>K18/K24</f>
        <v>1.181753722524226E-3</v>
      </c>
    </row>
    <row r="19" spans="1:12" x14ac:dyDescent="0.25">
      <c r="A19" t="s">
        <v>27</v>
      </c>
      <c r="B19">
        <v>27</v>
      </c>
      <c r="C19">
        <v>15</v>
      </c>
      <c r="D19">
        <v>35</v>
      </c>
      <c r="E19">
        <v>27</v>
      </c>
      <c r="F19">
        <v>33</v>
      </c>
      <c r="G19">
        <v>20</v>
      </c>
      <c r="H19">
        <v>34</v>
      </c>
      <c r="I19">
        <v>31</v>
      </c>
      <c r="J19">
        <v>51</v>
      </c>
      <c r="K19">
        <v>273</v>
      </c>
      <c r="L19" s="1">
        <f>K19/K24</f>
        <v>3.2261876624911368E-2</v>
      </c>
    </row>
    <row r="20" spans="1:12" x14ac:dyDescent="0.25">
      <c r="A20" t="s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1">
        <f>K20/K24</f>
        <v>0</v>
      </c>
    </row>
    <row r="21" spans="1:12" x14ac:dyDescent="0.25">
      <c r="A21" t="s">
        <v>20</v>
      </c>
      <c r="B21">
        <v>0</v>
      </c>
      <c r="C21">
        <v>0</v>
      </c>
      <c r="D21">
        <v>1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  <c r="L21" s="1">
        <f>K21/K24</f>
        <v>2.363507445048452E-4</v>
      </c>
    </row>
    <row r="22" spans="1:12" x14ac:dyDescent="0.25">
      <c r="A22" t="s">
        <v>28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1</v>
      </c>
      <c r="L22" s="1">
        <f>K22/K24</f>
        <v>1.181753722524226E-4</v>
      </c>
    </row>
    <row r="23" spans="1:12" x14ac:dyDescent="0.25">
      <c r="A23" t="s">
        <v>29</v>
      </c>
      <c r="B23">
        <v>136</v>
      </c>
      <c r="C23">
        <v>125</v>
      </c>
      <c r="D23">
        <v>162</v>
      </c>
      <c r="E23">
        <v>160</v>
      </c>
      <c r="F23">
        <v>160</v>
      </c>
      <c r="G23">
        <v>152</v>
      </c>
      <c r="H23">
        <v>146</v>
      </c>
      <c r="I23">
        <v>141</v>
      </c>
      <c r="J23">
        <v>299</v>
      </c>
      <c r="K23">
        <v>1481</v>
      </c>
      <c r="L23" s="1">
        <f>K23/K24</f>
        <v>0.17501772630583787</v>
      </c>
    </row>
    <row r="24" spans="1:12" x14ac:dyDescent="0.25">
      <c r="A24" t="s">
        <v>2</v>
      </c>
      <c r="B24">
        <f>SUM(B13:B23)</f>
        <v>1020</v>
      </c>
      <c r="C24">
        <f t="shared" ref="C24:K24" si="0">SUM(C13:C23)</f>
        <v>638</v>
      </c>
      <c r="D24">
        <f t="shared" si="0"/>
        <v>991</v>
      </c>
      <c r="E24">
        <f t="shared" si="0"/>
        <v>884</v>
      </c>
      <c r="F24">
        <f t="shared" si="0"/>
        <v>910</v>
      </c>
      <c r="G24">
        <f t="shared" si="0"/>
        <v>685</v>
      </c>
      <c r="H24">
        <f t="shared" si="0"/>
        <v>792</v>
      </c>
      <c r="I24">
        <f t="shared" si="0"/>
        <v>956</v>
      </c>
      <c r="J24">
        <f t="shared" si="0"/>
        <v>1586</v>
      </c>
      <c r="K24">
        <f t="shared" si="0"/>
        <v>8462</v>
      </c>
    </row>
    <row r="25" spans="1:12" x14ac:dyDescent="0.25">
      <c r="K25" s="1"/>
    </row>
    <row r="26" spans="1:12" s="6" customFormat="1" x14ac:dyDescent="0.25">
      <c r="A26" s="6" t="s">
        <v>47</v>
      </c>
      <c r="B26" s="6">
        <v>5</v>
      </c>
      <c r="C26" s="6">
        <v>5</v>
      </c>
      <c r="D26" s="6">
        <v>8</v>
      </c>
      <c r="E26" s="6">
        <v>8</v>
      </c>
      <c r="F26" s="6">
        <v>8</v>
      </c>
      <c r="G26" s="6">
        <v>8</v>
      </c>
      <c r="H26" s="6">
        <v>8</v>
      </c>
      <c r="I26" s="6">
        <v>5</v>
      </c>
      <c r="J26" s="6">
        <v>5</v>
      </c>
      <c r="K26" s="6">
        <f t="shared" ref="K26" si="1">SUM(B26:J26)</f>
        <v>60</v>
      </c>
    </row>
    <row r="27" spans="1:12" s="6" customFormat="1" x14ac:dyDescent="0.25">
      <c r="A27" s="6" t="s">
        <v>48</v>
      </c>
      <c r="B27" s="6">
        <f>B9/B26</f>
        <v>204</v>
      </c>
      <c r="C27" s="6">
        <f t="shared" ref="C27:K27" si="2">C9/C26</f>
        <v>127.6</v>
      </c>
      <c r="D27" s="6">
        <f t="shared" si="2"/>
        <v>123.875</v>
      </c>
      <c r="E27" s="6">
        <f t="shared" si="2"/>
        <v>110.5</v>
      </c>
      <c r="F27" s="6">
        <f t="shared" si="2"/>
        <v>113.75</v>
      </c>
      <c r="G27" s="6">
        <f t="shared" si="2"/>
        <v>85.625</v>
      </c>
      <c r="H27" s="6">
        <f t="shared" si="2"/>
        <v>99</v>
      </c>
      <c r="I27" s="6">
        <f t="shared" si="2"/>
        <v>191.2</v>
      </c>
      <c r="J27" s="6">
        <f t="shared" si="2"/>
        <v>317.2</v>
      </c>
      <c r="K27" s="6">
        <f t="shared" si="2"/>
        <v>141.03333333333333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F37" sqref="F37"/>
    </sheetView>
  </sheetViews>
  <sheetFormatPr defaultRowHeight="15" x14ac:dyDescent="0.25"/>
  <cols>
    <col min="1" max="1" width="36.5703125" customWidth="1"/>
    <col min="11" max="11" width="10.42578125" style="4" customWidth="1"/>
    <col min="13" max="13" width="11.7109375" customWidth="1"/>
  </cols>
  <sheetData>
    <row r="1" spans="1:13" x14ac:dyDescent="0.25">
      <c r="A1" s="2" t="s">
        <v>79</v>
      </c>
      <c r="B1" s="2"/>
      <c r="C1" s="2"/>
      <c r="D1" s="2"/>
    </row>
    <row r="2" spans="1:13" x14ac:dyDescent="0.25">
      <c r="A2" s="2"/>
      <c r="B2" s="2"/>
      <c r="C2" s="2"/>
      <c r="D2" s="2"/>
    </row>
    <row r="3" spans="1:13" x14ac:dyDescent="0.25">
      <c r="A3" s="2" t="s">
        <v>2</v>
      </c>
      <c r="B3" s="2"/>
      <c r="C3" s="2"/>
      <c r="D3" s="2"/>
    </row>
    <row r="4" spans="1:13" x14ac:dyDescent="0.25">
      <c r="A4" s="2" t="s">
        <v>32</v>
      </c>
      <c r="B4" s="2" t="s">
        <v>11</v>
      </c>
      <c r="C4" s="2" t="s">
        <v>10</v>
      </c>
      <c r="D4" s="2" t="s">
        <v>9</v>
      </c>
      <c r="E4" s="2" t="s">
        <v>8</v>
      </c>
      <c r="F4" s="2" t="s">
        <v>7</v>
      </c>
      <c r="G4" s="2" t="s">
        <v>6</v>
      </c>
      <c r="H4" s="2" t="s">
        <v>5</v>
      </c>
      <c r="I4" s="2" t="s">
        <v>4</v>
      </c>
      <c r="J4" s="2" t="s">
        <v>3</v>
      </c>
      <c r="K4" s="5" t="s">
        <v>2</v>
      </c>
    </row>
    <row r="5" spans="1:13" x14ac:dyDescent="0.25">
      <c r="A5" s="2" t="s">
        <v>33</v>
      </c>
      <c r="B5">
        <v>1594</v>
      </c>
      <c r="C5">
        <v>1061</v>
      </c>
      <c r="D5">
        <v>1370</v>
      </c>
      <c r="E5">
        <v>1226</v>
      </c>
      <c r="F5">
        <f>K5-B5-C5-D5-E5</f>
        <v>7421</v>
      </c>
      <c r="G5">
        <v>1267</v>
      </c>
      <c r="H5">
        <v>1347</v>
      </c>
      <c r="I5">
        <v>1596</v>
      </c>
      <c r="J5">
        <v>2257</v>
      </c>
      <c r="K5">
        <v>12672</v>
      </c>
    </row>
    <row r="6" spans="1:13" x14ac:dyDescent="0.25">
      <c r="A6" s="2" t="s">
        <v>34</v>
      </c>
      <c r="B6">
        <v>3</v>
      </c>
      <c r="C6">
        <v>3</v>
      </c>
      <c r="D6">
        <v>7</v>
      </c>
      <c r="E6">
        <v>6</v>
      </c>
      <c r="F6">
        <f>K6-B6-C6-D6-E6</f>
        <v>42</v>
      </c>
      <c r="G6">
        <v>1</v>
      </c>
      <c r="H6">
        <v>5</v>
      </c>
      <c r="I6">
        <v>8</v>
      </c>
      <c r="J6">
        <v>19</v>
      </c>
      <c r="K6">
        <v>61</v>
      </c>
    </row>
    <row r="7" spans="1:13" x14ac:dyDescent="0.25">
      <c r="A7" s="2"/>
      <c r="B7" s="2"/>
      <c r="C7" s="2"/>
      <c r="D7" s="2"/>
    </row>
    <row r="8" spans="1:13" x14ac:dyDescent="0.25">
      <c r="A8" s="2" t="s">
        <v>18</v>
      </c>
      <c r="B8" s="2" t="s">
        <v>11</v>
      </c>
      <c r="C8" s="2" t="s">
        <v>10</v>
      </c>
      <c r="D8" s="2" t="s">
        <v>9</v>
      </c>
      <c r="E8" s="2" t="s">
        <v>8</v>
      </c>
      <c r="F8" s="2" t="s">
        <v>7</v>
      </c>
      <c r="G8" s="2" t="s">
        <v>6</v>
      </c>
      <c r="H8" s="2" t="s">
        <v>5</v>
      </c>
      <c r="I8" s="2" t="s">
        <v>4</v>
      </c>
      <c r="J8" s="2" t="s">
        <v>3</v>
      </c>
      <c r="K8" s="5" t="s">
        <v>2</v>
      </c>
      <c r="M8" s="2" t="s">
        <v>67</v>
      </c>
    </row>
    <row r="9" spans="1:13" x14ac:dyDescent="0.25">
      <c r="A9" s="2" t="s">
        <v>39</v>
      </c>
      <c r="B9">
        <v>149</v>
      </c>
      <c r="C9">
        <v>94</v>
      </c>
      <c r="D9">
        <v>106</v>
      </c>
      <c r="E9">
        <v>97</v>
      </c>
      <c r="F9">
        <f t="shared" ref="F9:F19" si="0">K9-B9-C9-D9-E9</f>
        <v>583</v>
      </c>
      <c r="G9">
        <v>92</v>
      </c>
      <c r="H9">
        <v>100</v>
      </c>
      <c r="I9">
        <v>142</v>
      </c>
      <c r="J9">
        <v>196</v>
      </c>
      <c r="K9">
        <v>1029</v>
      </c>
    </row>
    <row r="10" spans="1:13" x14ac:dyDescent="0.25">
      <c r="A10" s="2" t="s">
        <v>59</v>
      </c>
      <c r="B10">
        <v>60</v>
      </c>
      <c r="C10">
        <v>24</v>
      </c>
      <c r="D10">
        <v>21</v>
      </c>
      <c r="E10">
        <v>24</v>
      </c>
      <c r="F10">
        <f t="shared" si="0"/>
        <v>254</v>
      </c>
      <c r="G10">
        <v>33</v>
      </c>
      <c r="H10">
        <v>58</v>
      </c>
      <c r="I10">
        <v>52</v>
      </c>
      <c r="J10">
        <v>86</v>
      </c>
      <c r="K10">
        <v>383</v>
      </c>
    </row>
    <row r="11" spans="1:13" x14ac:dyDescent="0.25">
      <c r="A11" s="2" t="s">
        <v>80</v>
      </c>
      <c r="B11">
        <v>196</v>
      </c>
      <c r="C11">
        <v>96</v>
      </c>
      <c r="D11">
        <v>204</v>
      </c>
      <c r="E11">
        <v>137</v>
      </c>
      <c r="F11">
        <f t="shared" si="0"/>
        <v>885</v>
      </c>
      <c r="G11">
        <v>142</v>
      </c>
      <c r="H11">
        <v>152</v>
      </c>
      <c r="I11">
        <v>177</v>
      </c>
      <c r="J11">
        <v>290</v>
      </c>
      <c r="K11">
        <v>1518</v>
      </c>
    </row>
    <row r="12" spans="1:13" x14ac:dyDescent="0.25">
      <c r="A12" s="2" t="s">
        <v>37</v>
      </c>
      <c r="B12">
        <v>220</v>
      </c>
      <c r="C12">
        <v>189</v>
      </c>
      <c r="D12">
        <v>201</v>
      </c>
      <c r="E12">
        <v>193</v>
      </c>
      <c r="F12">
        <f t="shared" si="0"/>
        <v>1096</v>
      </c>
      <c r="G12">
        <v>193</v>
      </c>
      <c r="H12">
        <v>174</v>
      </c>
      <c r="I12">
        <v>225</v>
      </c>
      <c r="J12">
        <v>309</v>
      </c>
      <c r="K12">
        <v>1899</v>
      </c>
    </row>
    <row r="13" spans="1:13" x14ac:dyDescent="0.25">
      <c r="A13" s="2" t="s">
        <v>41</v>
      </c>
      <c r="B13">
        <v>455</v>
      </c>
      <c r="C13">
        <v>284</v>
      </c>
      <c r="D13">
        <v>347</v>
      </c>
      <c r="E13">
        <v>400</v>
      </c>
      <c r="F13">
        <f t="shared" si="0"/>
        <v>2102</v>
      </c>
      <c r="G13">
        <v>363</v>
      </c>
      <c r="H13">
        <v>383</v>
      </c>
      <c r="I13">
        <v>490</v>
      </c>
      <c r="J13">
        <v>600</v>
      </c>
      <c r="K13">
        <v>3588</v>
      </c>
    </row>
    <row r="14" spans="1:13" x14ac:dyDescent="0.25">
      <c r="A14" s="2" t="s">
        <v>60</v>
      </c>
      <c r="B14">
        <v>118</v>
      </c>
      <c r="C14">
        <v>75</v>
      </c>
      <c r="D14">
        <v>84</v>
      </c>
      <c r="E14">
        <v>74</v>
      </c>
      <c r="F14">
        <f t="shared" si="0"/>
        <v>476</v>
      </c>
      <c r="G14">
        <v>85</v>
      </c>
      <c r="H14">
        <v>97</v>
      </c>
      <c r="I14">
        <v>103</v>
      </c>
      <c r="J14">
        <v>134</v>
      </c>
      <c r="K14">
        <v>827</v>
      </c>
    </row>
    <row r="15" spans="1:13" x14ac:dyDescent="0.25">
      <c r="A15" s="2" t="s">
        <v>81</v>
      </c>
      <c r="B15">
        <v>131</v>
      </c>
      <c r="C15">
        <v>88</v>
      </c>
      <c r="D15">
        <v>115</v>
      </c>
      <c r="E15">
        <v>100</v>
      </c>
      <c r="F15">
        <f t="shared" si="0"/>
        <v>620</v>
      </c>
      <c r="G15">
        <v>128</v>
      </c>
      <c r="H15">
        <v>115</v>
      </c>
      <c r="I15">
        <v>99</v>
      </c>
      <c r="J15">
        <v>196</v>
      </c>
      <c r="K15">
        <v>1054</v>
      </c>
    </row>
    <row r="16" spans="1:13" x14ac:dyDescent="0.25">
      <c r="A16" s="2" t="s">
        <v>72</v>
      </c>
      <c r="B16">
        <v>117</v>
      </c>
      <c r="C16">
        <v>79</v>
      </c>
      <c r="D16">
        <v>136</v>
      </c>
      <c r="E16">
        <v>73</v>
      </c>
      <c r="F16">
        <f t="shared" si="0"/>
        <v>558</v>
      </c>
      <c r="G16">
        <v>84</v>
      </c>
      <c r="H16">
        <v>126</v>
      </c>
      <c r="I16">
        <v>126</v>
      </c>
      <c r="J16">
        <v>168</v>
      </c>
      <c r="K16">
        <v>963</v>
      </c>
    </row>
    <row r="17" spans="1:20" x14ac:dyDescent="0.25">
      <c r="A17" s="2" t="s">
        <v>82</v>
      </c>
      <c r="B17">
        <v>109</v>
      </c>
      <c r="C17">
        <v>102</v>
      </c>
      <c r="D17">
        <v>107</v>
      </c>
      <c r="E17">
        <v>101</v>
      </c>
      <c r="F17">
        <f t="shared" si="0"/>
        <v>630</v>
      </c>
      <c r="G17">
        <v>103</v>
      </c>
      <c r="H17">
        <v>103</v>
      </c>
      <c r="I17">
        <v>140</v>
      </c>
      <c r="J17">
        <v>207</v>
      </c>
      <c r="K17">
        <v>1049</v>
      </c>
    </row>
    <row r="18" spans="1:20" x14ac:dyDescent="0.25">
      <c r="A18" s="2" t="s">
        <v>63</v>
      </c>
      <c r="B18">
        <v>39</v>
      </c>
      <c r="C18">
        <v>30</v>
      </c>
      <c r="D18">
        <v>49</v>
      </c>
      <c r="E18">
        <v>27</v>
      </c>
      <c r="F18">
        <f t="shared" si="0"/>
        <v>225</v>
      </c>
      <c r="G18">
        <v>44</v>
      </c>
      <c r="H18">
        <v>39</v>
      </c>
      <c r="I18">
        <v>42</v>
      </c>
      <c r="J18">
        <v>71</v>
      </c>
      <c r="K18">
        <v>370</v>
      </c>
    </row>
    <row r="19" spans="1:20" x14ac:dyDescent="0.25">
      <c r="A19" s="2" t="s">
        <v>2</v>
      </c>
      <c r="B19">
        <v>1594</v>
      </c>
      <c r="C19">
        <v>1061</v>
      </c>
      <c r="D19">
        <v>1370</v>
      </c>
      <c r="E19">
        <v>1226</v>
      </c>
      <c r="F19">
        <f t="shared" si="0"/>
        <v>7429</v>
      </c>
      <c r="G19">
        <v>1267</v>
      </c>
      <c r="H19">
        <v>1347</v>
      </c>
      <c r="I19">
        <v>1596</v>
      </c>
      <c r="J19">
        <v>2257</v>
      </c>
      <c r="K19">
        <v>12680</v>
      </c>
    </row>
    <row r="20" spans="1:20" x14ac:dyDescent="0.25">
      <c r="K20"/>
    </row>
    <row r="21" spans="1:20" x14ac:dyDescent="0.25">
      <c r="A21" s="2" t="s">
        <v>73</v>
      </c>
      <c r="B21" s="2"/>
      <c r="C21" s="2"/>
      <c r="D21" s="2"/>
      <c r="E21" s="2"/>
      <c r="F21" s="2"/>
      <c r="G21" s="2"/>
      <c r="H21" s="2"/>
      <c r="I21" s="2"/>
      <c r="J21" s="2"/>
      <c r="K21" s="5"/>
    </row>
    <row r="22" spans="1:20" x14ac:dyDescent="0.25">
      <c r="A22" s="2" t="s">
        <v>12</v>
      </c>
      <c r="B22" s="2" t="s">
        <v>11</v>
      </c>
      <c r="C22" s="2" t="s">
        <v>10</v>
      </c>
      <c r="D22" s="2" t="s">
        <v>9</v>
      </c>
      <c r="E22" s="2" t="s">
        <v>8</v>
      </c>
      <c r="F22" s="2" t="s">
        <v>7</v>
      </c>
      <c r="G22" s="2" t="s">
        <v>6</v>
      </c>
      <c r="H22" s="2" t="s">
        <v>5</v>
      </c>
      <c r="I22" s="2" t="s">
        <v>4</v>
      </c>
      <c r="J22" s="2" t="s">
        <v>3</v>
      </c>
      <c r="K22" s="5" t="s">
        <v>2</v>
      </c>
      <c r="L22" s="2" t="s">
        <v>65</v>
      </c>
      <c r="O22" s="2" t="s">
        <v>78</v>
      </c>
      <c r="P22" s="2"/>
      <c r="Q22" s="3" t="s">
        <v>44</v>
      </c>
    </row>
    <row r="23" spans="1:20" x14ac:dyDescent="0.25">
      <c r="A23" t="s">
        <v>21</v>
      </c>
      <c r="B23">
        <v>883</v>
      </c>
      <c r="C23">
        <v>487</v>
      </c>
      <c r="D23">
        <v>649</v>
      </c>
      <c r="E23">
        <v>603</v>
      </c>
      <c r="F23">
        <v>477</v>
      </c>
      <c r="G23">
        <v>638</v>
      </c>
      <c r="H23">
        <v>710</v>
      </c>
      <c r="I23">
        <v>803</v>
      </c>
      <c r="J23">
        <v>1173</v>
      </c>
      <c r="K23">
        <v>6423</v>
      </c>
      <c r="L23" s="1">
        <f>K23/K29</f>
        <v>0.50654574132492114</v>
      </c>
      <c r="O23">
        <v>116345</v>
      </c>
      <c r="P23" s="1">
        <f>O23/O29</f>
        <v>0.38011055860847748</v>
      </c>
      <c r="Q23" s="1"/>
    </row>
    <row r="24" spans="1:20" x14ac:dyDescent="0.25">
      <c r="A24" t="s">
        <v>22</v>
      </c>
      <c r="B24">
        <v>362</v>
      </c>
      <c r="C24">
        <v>314</v>
      </c>
      <c r="D24">
        <v>381</v>
      </c>
      <c r="E24">
        <v>324</v>
      </c>
      <c r="F24">
        <v>234</v>
      </c>
      <c r="G24">
        <v>319</v>
      </c>
      <c r="H24">
        <v>327</v>
      </c>
      <c r="I24">
        <v>379</v>
      </c>
      <c r="J24">
        <v>522</v>
      </c>
      <c r="K24">
        <v>3162</v>
      </c>
      <c r="L24" s="1">
        <f>K24/K29</f>
        <v>0.24936908517350156</v>
      </c>
      <c r="O24">
        <v>82354</v>
      </c>
      <c r="P24" s="1">
        <f>O24/O29</f>
        <v>0.26905861827876187</v>
      </c>
      <c r="Q24" s="1"/>
    </row>
    <row r="25" spans="1:20" x14ac:dyDescent="0.25">
      <c r="A25" t="s">
        <v>45</v>
      </c>
      <c r="B25">
        <v>28</v>
      </c>
      <c r="C25">
        <v>14</v>
      </c>
      <c r="D25">
        <v>25</v>
      </c>
      <c r="E25">
        <v>12</v>
      </c>
      <c r="F25">
        <v>15</v>
      </c>
      <c r="G25">
        <v>27</v>
      </c>
      <c r="H25">
        <v>20</v>
      </c>
      <c r="I25">
        <v>21</v>
      </c>
      <c r="J25">
        <v>42</v>
      </c>
      <c r="K25">
        <v>204</v>
      </c>
      <c r="L25" s="1">
        <f>K25/K29</f>
        <v>1.6088328075709778E-2</v>
      </c>
      <c r="O25">
        <v>5071</v>
      </c>
      <c r="P25" s="1">
        <f>O25/O29</f>
        <v>1.6567455779823707E-2</v>
      </c>
      <c r="Q25" s="1"/>
    </row>
    <row r="26" spans="1:20" x14ac:dyDescent="0.25">
      <c r="A26" t="s">
        <v>74</v>
      </c>
      <c r="B26">
        <v>1</v>
      </c>
      <c r="C26">
        <v>1</v>
      </c>
      <c r="D26">
        <v>1</v>
      </c>
      <c r="E26">
        <v>3</v>
      </c>
      <c r="F26">
        <v>1</v>
      </c>
      <c r="G26">
        <v>2</v>
      </c>
      <c r="H26">
        <v>3</v>
      </c>
      <c r="I26">
        <v>8</v>
      </c>
      <c r="J26">
        <v>3</v>
      </c>
      <c r="K26">
        <v>23</v>
      </c>
      <c r="L26" s="1">
        <f>K26/K29</f>
        <v>1.8138801261829653E-3</v>
      </c>
      <c r="O26">
        <v>1351</v>
      </c>
      <c r="P26" s="1">
        <f>O26/O29</f>
        <v>4.4138498833645881E-3</v>
      </c>
      <c r="Q26" s="1"/>
    </row>
    <row r="27" spans="1:20" x14ac:dyDescent="0.25">
      <c r="A27" t="s">
        <v>75</v>
      </c>
      <c r="B27">
        <v>293</v>
      </c>
      <c r="C27">
        <v>219</v>
      </c>
      <c r="D27">
        <v>283</v>
      </c>
      <c r="E27">
        <v>247</v>
      </c>
      <c r="F27">
        <v>206</v>
      </c>
      <c r="G27">
        <v>258</v>
      </c>
      <c r="H27">
        <v>253</v>
      </c>
      <c r="I27">
        <v>337</v>
      </c>
      <c r="J27">
        <v>447</v>
      </c>
      <c r="K27">
        <v>2543</v>
      </c>
      <c r="L27" s="1">
        <f>K27/K29</f>
        <v>0.20055205047318611</v>
      </c>
      <c r="O27">
        <v>87232</v>
      </c>
      <c r="P27" s="1">
        <f>O27/O29</f>
        <v>0.28499552407524781</v>
      </c>
      <c r="Q27" s="1"/>
    </row>
    <row r="28" spans="1:20" x14ac:dyDescent="0.25">
      <c r="A28" t="s">
        <v>46</v>
      </c>
      <c r="B28">
        <v>27</v>
      </c>
      <c r="C28">
        <v>26</v>
      </c>
      <c r="D28">
        <v>31</v>
      </c>
      <c r="E28">
        <v>38</v>
      </c>
      <c r="F28">
        <v>28</v>
      </c>
      <c r="G28">
        <v>23</v>
      </c>
      <c r="H28">
        <v>34</v>
      </c>
      <c r="I28">
        <v>48</v>
      </c>
      <c r="J28">
        <v>70</v>
      </c>
      <c r="K28">
        <v>325</v>
      </c>
      <c r="L28" s="1">
        <f>K28/K29</f>
        <v>2.5630914826498423E-2</v>
      </c>
      <c r="O28">
        <f>O29-O23-O24-O25-O26-O27</f>
        <v>13729</v>
      </c>
      <c r="P28" s="1">
        <f>O28/O29</f>
        <v>4.4853993374324524E-2</v>
      </c>
      <c r="Q28" s="1"/>
    </row>
    <row r="29" spans="1:20" x14ac:dyDescent="0.25">
      <c r="A29" t="s">
        <v>2</v>
      </c>
      <c r="B29">
        <v>1594</v>
      </c>
      <c r="C29">
        <v>1061</v>
      </c>
      <c r="D29">
        <v>1370</v>
      </c>
      <c r="E29">
        <v>1227</v>
      </c>
      <c r="F29">
        <v>961</v>
      </c>
      <c r="G29">
        <v>1267</v>
      </c>
      <c r="H29">
        <v>1347</v>
      </c>
      <c r="I29">
        <v>1596</v>
      </c>
      <c r="J29">
        <v>2257</v>
      </c>
      <c r="K29">
        <v>12680</v>
      </c>
      <c r="L29" s="1"/>
      <c r="O29">
        <v>306082</v>
      </c>
      <c r="P29" s="1"/>
      <c r="Q29" s="1"/>
    </row>
    <row r="32" spans="1:20" x14ac:dyDescent="0.25">
      <c r="A32" s="6" t="s">
        <v>47</v>
      </c>
      <c r="B32" s="6">
        <v>8</v>
      </c>
      <c r="C32" s="6">
        <v>8</v>
      </c>
      <c r="D32" s="6">
        <v>8</v>
      </c>
      <c r="E32" s="6">
        <v>8</v>
      </c>
      <c r="F32" s="6">
        <v>8</v>
      </c>
      <c r="G32" s="6">
        <v>8</v>
      </c>
      <c r="H32" s="6">
        <v>8</v>
      </c>
      <c r="I32" s="6">
        <v>8</v>
      </c>
      <c r="J32" s="6">
        <v>8</v>
      </c>
      <c r="K32" s="6">
        <v>72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6" t="s">
        <v>48</v>
      </c>
      <c r="B33" s="6">
        <f>B29/B32</f>
        <v>199.25</v>
      </c>
      <c r="C33" s="6">
        <f t="shared" ref="C33:K33" si="1">C29/C32</f>
        <v>132.625</v>
      </c>
      <c r="D33" s="6">
        <f t="shared" si="1"/>
        <v>171.25</v>
      </c>
      <c r="E33" s="6">
        <f t="shared" si="1"/>
        <v>153.375</v>
      </c>
      <c r="F33" s="6">
        <f t="shared" si="1"/>
        <v>120.125</v>
      </c>
      <c r="G33" s="6">
        <f t="shared" si="1"/>
        <v>158.375</v>
      </c>
      <c r="H33" s="6">
        <f t="shared" si="1"/>
        <v>168.375</v>
      </c>
      <c r="I33" s="6">
        <f t="shared" si="1"/>
        <v>199.5</v>
      </c>
      <c r="J33" s="6">
        <f t="shared" si="1"/>
        <v>282.125</v>
      </c>
      <c r="K33" s="6">
        <f t="shared" si="1"/>
        <v>176.11111111111111</v>
      </c>
      <c r="L33" s="6"/>
      <c r="M33" s="6"/>
      <c r="N33" s="6"/>
      <c r="O33" s="6"/>
      <c r="P33" s="6"/>
      <c r="Q33" s="6"/>
      <c r="R33" s="6"/>
      <c r="S33" s="6"/>
      <c r="T3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S8" sqref="S8"/>
    </sheetView>
  </sheetViews>
  <sheetFormatPr defaultRowHeight="15" x14ac:dyDescent="0.25"/>
  <sheetData>
    <row r="1" spans="1:11" x14ac:dyDescent="0.25">
      <c r="A1" s="2" t="s">
        <v>49</v>
      </c>
      <c r="B1" s="2"/>
      <c r="C1" s="2"/>
      <c r="D1" s="2"/>
    </row>
    <row r="2" spans="1:11" x14ac:dyDescent="0.25">
      <c r="A2" s="2" t="s">
        <v>18</v>
      </c>
      <c r="B2" s="2" t="s">
        <v>11</v>
      </c>
      <c r="C2" s="2" t="s">
        <v>10</v>
      </c>
      <c r="D2" s="2" t="s">
        <v>9</v>
      </c>
      <c r="E2" s="2" t="s">
        <v>8</v>
      </c>
      <c r="F2" s="2" t="s">
        <v>7</v>
      </c>
      <c r="G2" s="2" t="s">
        <v>6</v>
      </c>
      <c r="H2" s="2" t="s">
        <v>5</v>
      </c>
      <c r="I2" s="2" t="s">
        <v>4</v>
      </c>
      <c r="J2" s="2" t="s">
        <v>3</v>
      </c>
      <c r="K2" s="2" t="s">
        <v>2</v>
      </c>
    </row>
    <row r="3" spans="1:11" x14ac:dyDescent="0.25">
      <c r="A3" t="s">
        <v>50</v>
      </c>
      <c r="B3">
        <v>27</v>
      </c>
      <c r="C3">
        <v>25</v>
      </c>
      <c r="D3">
        <v>23</v>
      </c>
      <c r="E3">
        <v>38</v>
      </c>
      <c r="F3">
        <v>27</v>
      </c>
      <c r="G3">
        <v>24</v>
      </c>
      <c r="H3">
        <v>26</v>
      </c>
      <c r="I3">
        <v>17</v>
      </c>
      <c r="J3">
        <v>18</v>
      </c>
      <c r="K3">
        <v>225</v>
      </c>
    </row>
    <row r="4" spans="1:11" x14ac:dyDescent="0.25">
      <c r="A4" t="s">
        <v>36</v>
      </c>
      <c r="B4">
        <v>31</v>
      </c>
      <c r="C4">
        <v>16</v>
      </c>
      <c r="D4">
        <v>25</v>
      </c>
      <c r="E4">
        <v>27</v>
      </c>
      <c r="F4">
        <v>16</v>
      </c>
      <c r="G4">
        <v>22</v>
      </c>
      <c r="H4">
        <v>21</v>
      </c>
      <c r="I4">
        <v>17</v>
      </c>
      <c r="J4">
        <v>25</v>
      </c>
      <c r="K4">
        <v>200</v>
      </c>
    </row>
    <row r="5" spans="1:11" x14ac:dyDescent="0.25">
      <c r="A5" t="s">
        <v>39</v>
      </c>
      <c r="B5">
        <v>27</v>
      </c>
      <c r="C5">
        <v>9</v>
      </c>
      <c r="D5">
        <v>17</v>
      </c>
      <c r="E5">
        <v>10</v>
      </c>
      <c r="F5">
        <v>19</v>
      </c>
      <c r="G5">
        <v>13</v>
      </c>
      <c r="H5">
        <v>13</v>
      </c>
      <c r="I5">
        <v>9</v>
      </c>
      <c r="J5">
        <v>21</v>
      </c>
      <c r="K5">
        <v>138</v>
      </c>
    </row>
    <row r="6" spans="1:11" x14ac:dyDescent="0.25">
      <c r="A6" t="s">
        <v>38</v>
      </c>
      <c r="B6">
        <v>45</v>
      </c>
      <c r="C6">
        <v>18</v>
      </c>
      <c r="D6">
        <v>23</v>
      </c>
      <c r="E6">
        <v>21</v>
      </c>
      <c r="F6">
        <v>14</v>
      </c>
      <c r="G6">
        <v>13</v>
      </c>
      <c r="H6">
        <v>24</v>
      </c>
      <c r="I6">
        <v>22</v>
      </c>
      <c r="J6">
        <v>33</v>
      </c>
      <c r="K6">
        <v>213</v>
      </c>
    </row>
    <row r="7" spans="1:11" x14ac:dyDescent="0.25">
      <c r="A7" t="s">
        <v>41</v>
      </c>
      <c r="B7">
        <v>28</v>
      </c>
      <c r="C7">
        <v>13</v>
      </c>
      <c r="D7">
        <v>41</v>
      </c>
      <c r="E7">
        <v>34</v>
      </c>
      <c r="F7">
        <v>27</v>
      </c>
      <c r="G7">
        <v>28</v>
      </c>
      <c r="H7">
        <v>39</v>
      </c>
      <c r="I7">
        <v>24</v>
      </c>
      <c r="J7">
        <v>39</v>
      </c>
      <c r="K7">
        <v>273</v>
      </c>
    </row>
    <row r="8" spans="1:11" x14ac:dyDescent="0.25">
      <c r="A8" t="s">
        <v>40</v>
      </c>
      <c r="B8">
        <v>25</v>
      </c>
      <c r="C8">
        <v>8</v>
      </c>
      <c r="D8">
        <v>20</v>
      </c>
      <c r="E8">
        <v>21</v>
      </c>
      <c r="F8">
        <v>12</v>
      </c>
      <c r="G8">
        <v>9</v>
      </c>
      <c r="H8">
        <v>18</v>
      </c>
      <c r="I8">
        <v>4</v>
      </c>
      <c r="J8">
        <v>6</v>
      </c>
      <c r="K8">
        <v>123</v>
      </c>
    </row>
    <row r="9" spans="1:11" x14ac:dyDescent="0.25">
      <c r="A9" s="2" t="s">
        <v>2</v>
      </c>
      <c r="B9" s="2">
        <v>183</v>
      </c>
      <c r="C9" s="2">
        <v>89</v>
      </c>
      <c r="D9" s="2">
        <v>149</v>
      </c>
      <c r="E9" s="2">
        <v>151</v>
      </c>
      <c r="F9" s="2">
        <v>115</v>
      </c>
      <c r="G9" s="2">
        <v>109</v>
      </c>
      <c r="H9" s="2">
        <v>141</v>
      </c>
      <c r="I9" s="2">
        <v>93</v>
      </c>
      <c r="J9" s="2">
        <v>142</v>
      </c>
      <c r="K9" s="2">
        <v>1172</v>
      </c>
    </row>
    <row r="11" spans="1:11" x14ac:dyDescent="0.25">
      <c r="A11" s="2" t="s">
        <v>57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 t="s">
        <v>12</v>
      </c>
      <c r="B12" s="2" t="s">
        <v>11</v>
      </c>
      <c r="C12" s="2" t="s">
        <v>10</v>
      </c>
      <c r="D12" s="2" t="s">
        <v>9</v>
      </c>
      <c r="E12" s="2" t="s">
        <v>8</v>
      </c>
      <c r="F12" s="2" t="s">
        <v>7</v>
      </c>
      <c r="G12" s="2" t="s">
        <v>6</v>
      </c>
      <c r="H12" s="2" t="s">
        <v>5</v>
      </c>
      <c r="I12" s="2" t="s">
        <v>4</v>
      </c>
      <c r="J12" s="2" t="s">
        <v>3</v>
      </c>
      <c r="K12" s="2" t="s">
        <v>2</v>
      </c>
    </row>
    <row r="13" spans="1:11" x14ac:dyDescent="0.25">
      <c r="A13" t="s">
        <v>21</v>
      </c>
      <c r="B13">
        <v>154</v>
      </c>
      <c r="C13">
        <v>79</v>
      </c>
      <c r="D13">
        <v>130</v>
      </c>
      <c r="E13">
        <v>127</v>
      </c>
      <c r="F13">
        <v>95</v>
      </c>
      <c r="G13">
        <v>96</v>
      </c>
      <c r="H13">
        <v>113</v>
      </c>
      <c r="I13">
        <v>90</v>
      </c>
      <c r="J13">
        <v>127</v>
      </c>
      <c r="K13">
        <v>1011</v>
      </c>
    </row>
    <row r="14" spans="1:11" x14ac:dyDescent="0.25">
      <c r="A14" t="s">
        <v>22</v>
      </c>
      <c r="B14">
        <v>21</v>
      </c>
      <c r="C14">
        <v>6</v>
      </c>
      <c r="D14">
        <v>14</v>
      </c>
      <c r="E14">
        <v>12</v>
      </c>
      <c r="F14">
        <v>7</v>
      </c>
      <c r="G14">
        <v>10</v>
      </c>
      <c r="H14">
        <v>19</v>
      </c>
      <c r="I14">
        <v>1</v>
      </c>
      <c r="J14">
        <v>5</v>
      </c>
      <c r="K14">
        <v>95</v>
      </c>
    </row>
    <row r="15" spans="1:11" x14ac:dyDescent="0.25">
      <c r="A15" t="s">
        <v>45</v>
      </c>
      <c r="B15">
        <v>4</v>
      </c>
      <c r="C15">
        <v>2</v>
      </c>
      <c r="D15">
        <v>4</v>
      </c>
      <c r="E15">
        <v>5</v>
      </c>
      <c r="F15">
        <v>7</v>
      </c>
      <c r="G15">
        <v>2</v>
      </c>
      <c r="H15">
        <v>2</v>
      </c>
      <c r="I15">
        <v>2</v>
      </c>
      <c r="J15">
        <v>7</v>
      </c>
      <c r="K15">
        <v>35</v>
      </c>
    </row>
    <row r="16" spans="1:11" x14ac:dyDescent="0.25">
      <c r="A16" t="s">
        <v>27</v>
      </c>
      <c r="B16">
        <v>2</v>
      </c>
      <c r="C16">
        <v>2</v>
      </c>
      <c r="D16">
        <v>4</v>
      </c>
      <c r="E16">
        <v>7</v>
      </c>
      <c r="F16">
        <v>6</v>
      </c>
      <c r="G16">
        <v>3</v>
      </c>
      <c r="H16">
        <v>7</v>
      </c>
      <c r="I16">
        <v>1</v>
      </c>
      <c r="J16">
        <v>3</v>
      </c>
      <c r="K16">
        <v>35</v>
      </c>
    </row>
    <row r="17" spans="1:11" x14ac:dyDescent="0.25">
      <c r="A17" t="s">
        <v>19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 t="s">
        <v>51</v>
      </c>
      <c r="B18">
        <v>2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4</v>
      </c>
      <c r="K18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A13" sqref="A13"/>
    </sheetView>
  </sheetViews>
  <sheetFormatPr defaultRowHeight="15" x14ac:dyDescent="0.25"/>
  <cols>
    <col min="1" max="1" width="14" customWidth="1"/>
  </cols>
  <sheetData>
    <row r="1" spans="1:13" x14ac:dyDescent="0.25">
      <c r="A1" s="2" t="s">
        <v>31</v>
      </c>
      <c r="B1" s="2"/>
      <c r="C1" s="2"/>
      <c r="D1" s="2"/>
      <c r="M1" s="2" t="s">
        <v>35</v>
      </c>
    </row>
    <row r="2" spans="1:13" x14ac:dyDescent="0.25">
      <c r="A2" s="2"/>
      <c r="B2" s="2"/>
      <c r="C2" s="2"/>
      <c r="D2" s="2"/>
      <c r="K2" s="4"/>
    </row>
    <row r="3" spans="1:13" x14ac:dyDescent="0.25">
      <c r="A3" s="2" t="s">
        <v>2</v>
      </c>
      <c r="B3" s="2"/>
      <c r="C3" s="2"/>
      <c r="D3" s="2"/>
      <c r="K3" s="4"/>
    </row>
    <row r="4" spans="1:13" x14ac:dyDescent="0.25">
      <c r="A4" s="2" t="s">
        <v>32</v>
      </c>
      <c r="B4" s="2" t="s">
        <v>11</v>
      </c>
      <c r="C4" s="2" t="s">
        <v>10</v>
      </c>
      <c r="D4" s="2" t="s">
        <v>9</v>
      </c>
      <c r="E4" s="2" t="s">
        <v>8</v>
      </c>
      <c r="F4" s="2" t="s">
        <v>7</v>
      </c>
      <c r="G4" s="2" t="s">
        <v>6</v>
      </c>
      <c r="H4" s="2" t="s">
        <v>5</v>
      </c>
      <c r="I4" s="2" t="s">
        <v>4</v>
      </c>
      <c r="J4" s="2" t="s">
        <v>3</v>
      </c>
      <c r="K4" s="5" t="s">
        <v>2</v>
      </c>
    </row>
    <row r="5" spans="1:13" x14ac:dyDescent="0.25">
      <c r="A5" s="2" t="s">
        <v>33</v>
      </c>
      <c r="B5">
        <v>5019</v>
      </c>
      <c r="C5" s="4">
        <v>4827</v>
      </c>
      <c r="D5" s="4">
        <v>6715</v>
      </c>
      <c r="E5" s="4">
        <v>7053</v>
      </c>
      <c r="F5" s="4">
        <v>7509</v>
      </c>
      <c r="G5" s="4">
        <v>7205</v>
      </c>
      <c r="H5" s="5">
        <v>7541</v>
      </c>
      <c r="I5" s="5">
        <v>6177</v>
      </c>
      <c r="J5" s="5">
        <v>7238</v>
      </c>
      <c r="K5">
        <v>59284</v>
      </c>
    </row>
    <row r="6" spans="1:13" x14ac:dyDescent="0.25">
      <c r="A6" s="2" t="s">
        <v>34</v>
      </c>
      <c r="B6">
        <v>24</v>
      </c>
      <c r="C6" s="4">
        <v>30</v>
      </c>
      <c r="D6" s="4">
        <v>41</v>
      </c>
      <c r="E6" s="4">
        <v>29</v>
      </c>
      <c r="F6" s="4">
        <v>35</v>
      </c>
      <c r="G6" s="4">
        <v>39</v>
      </c>
      <c r="H6" s="5">
        <v>74</v>
      </c>
      <c r="I6" s="5">
        <v>63</v>
      </c>
      <c r="J6" s="5">
        <v>97</v>
      </c>
      <c r="K6">
        <v>432</v>
      </c>
    </row>
    <row r="7" spans="1:13" x14ac:dyDescent="0.25">
      <c r="A7" s="2"/>
      <c r="B7" s="2"/>
      <c r="C7" s="2"/>
      <c r="D7" s="2"/>
      <c r="K7" s="4"/>
    </row>
    <row r="8" spans="1:13" x14ac:dyDescent="0.25">
      <c r="A8" s="2" t="s">
        <v>18</v>
      </c>
      <c r="B8" s="2" t="s">
        <v>11</v>
      </c>
      <c r="C8" s="2" t="s">
        <v>10</v>
      </c>
      <c r="D8" s="2" t="s">
        <v>9</v>
      </c>
      <c r="E8" s="2" t="s">
        <v>8</v>
      </c>
      <c r="F8" s="2" t="s">
        <v>7</v>
      </c>
      <c r="G8" s="2" t="s">
        <v>6</v>
      </c>
      <c r="H8" s="2" t="s">
        <v>5</v>
      </c>
      <c r="I8" s="2" t="s">
        <v>4</v>
      </c>
      <c r="J8" s="2" t="s">
        <v>3</v>
      </c>
      <c r="K8" s="5" t="s">
        <v>2</v>
      </c>
    </row>
    <row r="9" spans="1:13" x14ac:dyDescent="0.25">
      <c r="A9" t="s">
        <v>39</v>
      </c>
      <c r="B9">
        <v>785</v>
      </c>
      <c r="C9" s="4">
        <v>702</v>
      </c>
      <c r="D9" s="4">
        <v>941</v>
      </c>
      <c r="E9" s="4">
        <v>1039</v>
      </c>
      <c r="F9" s="4">
        <v>994</v>
      </c>
      <c r="G9" s="4">
        <v>1173</v>
      </c>
      <c r="H9" s="4">
        <v>1131</v>
      </c>
      <c r="I9" s="5">
        <v>966</v>
      </c>
      <c r="J9" s="5">
        <v>1042</v>
      </c>
      <c r="K9" s="4">
        <v>8773</v>
      </c>
    </row>
    <row r="10" spans="1:13" x14ac:dyDescent="0.25">
      <c r="A10" t="s">
        <v>36</v>
      </c>
      <c r="B10">
        <v>1037</v>
      </c>
      <c r="C10" s="4">
        <v>1027</v>
      </c>
      <c r="D10" s="4">
        <v>1384</v>
      </c>
      <c r="E10" s="4">
        <v>1503</v>
      </c>
      <c r="F10" s="4">
        <v>1639</v>
      </c>
      <c r="G10" s="4">
        <v>1576</v>
      </c>
      <c r="H10" s="4">
        <v>1562</v>
      </c>
      <c r="I10" s="5">
        <v>1389</v>
      </c>
      <c r="J10" s="5">
        <v>1413</v>
      </c>
      <c r="K10" s="4">
        <v>12530</v>
      </c>
    </row>
    <row r="11" spans="1:13" x14ac:dyDescent="0.25">
      <c r="A11" t="s">
        <v>37</v>
      </c>
      <c r="B11">
        <v>902</v>
      </c>
      <c r="C11" s="4">
        <v>1014</v>
      </c>
      <c r="D11" s="4">
        <v>1475</v>
      </c>
      <c r="E11" s="4">
        <v>1396</v>
      </c>
      <c r="F11" s="4">
        <v>1512</v>
      </c>
      <c r="G11" s="4">
        <v>1408</v>
      </c>
      <c r="H11" s="4">
        <v>1485</v>
      </c>
      <c r="I11" s="5">
        <v>1361</v>
      </c>
      <c r="J11" s="5">
        <v>1493</v>
      </c>
      <c r="K11" s="4">
        <v>12046</v>
      </c>
    </row>
    <row r="12" spans="1:13" x14ac:dyDescent="0.25">
      <c r="A12" t="s">
        <v>41</v>
      </c>
      <c r="B12">
        <v>961</v>
      </c>
      <c r="C12" s="4">
        <v>796</v>
      </c>
      <c r="D12" s="4">
        <v>1166</v>
      </c>
      <c r="E12" s="4">
        <v>1309</v>
      </c>
      <c r="F12" s="4">
        <v>1357</v>
      </c>
      <c r="G12" s="4">
        <v>1238</v>
      </c>
      <c r="H12" s="4">
        <v>1354</v>
      </c>
      <c r="I12" s="5">
        <v>1041</v>
      </c>
      <c r="J12" s="5">
        <v>1318</v>
      </c>
      <c r="K12" s="4">
        <v>10540</v>
      </c>
    </row>
    <row r="13" spans="1:13" x14ac:dyDescent="0.25">
      <c r="A13" t="s">
        <v>40</v>
      </c>
      <c r="B13">
        <v>657</v>
      </c>
      <c r="C13" s="4">
        <v>704</v>
      </c>
      <c r="D13" s="4">
        <v>1064</v>
      </c>
      <c r="E13" s="4">
        <v>1111</v>
      </c>
      <c r="F13" s="4">
        <v>1193</v>
      </c>
      <c r="G13" s="4">
        <v>1018</v>
      </c>
      <c r="H13" s="4">
        <v>1136</v>
      </c>
      <c r="I13" s="5">
        <v>710</v>
      </c>
      <c r="J13" s="5">
        <v>1117</v>
      </c>
      <c r="K13" s="4">
        <v>8710</v>
      </c>
    </row>
    <row r="14" spans="1:13" x14ac:dyDescent="0.25">
      <c r="A14" t="s">
        <v>38</v>
      </c>
      <c r="B14">
        <v>677</v>
      </c>
      <c r="C14" s="4">
        <v>584</v>
      </c>
      <c r="D14" s="4">
        <v>685</v>
      </c>
      <c r="E14" s="4">
        <v>695</v>
      </c>
      <c r="F14" s="4">
        <v>814</v>
      </c>
      <c r="G14" s="4">
        <v>792</v>
      </c>
      <c r="H14" s="4">
        <v>873</v>
      </c>
      <c r="I14" s="5">
        <v>710</v>
      </c>
      <c r="J14" s="5">
        <v>855</v>
      </c>
      <c r="K14" s="4">
        <v>6685</v>
      </c>
    </row>
    <row r="15" spans="1:13" x14ac:dyDescent="0.25">
      <c r="A15" s="2" t="s">
        <v>2</v>
      </c>
      <c r="B15" s="2">
        <v>5019</v>
      </c>
      <c r="C15" s="2">
        <v>4827</v>
      </c>
      <c r="D15" s="2">
        <v>6715</v>
      </c>
      <c r="E15" s="2">
        <v>7053</v>
      </c>
      <c r="F15" s="2">
        <v>7509</v>
      </c>
      <c r="G15" s="2">
        <v>7205</v>
      </c>
      <c r="H15" s="2">
        <v>7541</v>
      </c>
      <c r="I15" s="2">
        <v>6177</v>
      </c>
      <c r="J15" s="2">
        <v>7238</v>
      </c>
      <c r="K15" s="2">
        <v>59284</v>
      </c>
    </row>
    <row r="17" spans="1:16" x14ac:dyDescent="0.25">
      <c r="A17" s="2" t="s">
        <v>42</v>
      </c>
      <c r="B17" s="2"/>
      <c r="C17" s="2"/>
      <c r="D17" s="2"/>
      <c r="E17" s="2"/>
      <c r="F17" s="2"/>
      <c r="G17" s="2"/>
      <c r="H17" s="2"/>
      <c r="I17" s="2"/>
      <c r="J17" s="2"/>
      <c r="K17" s="5"/>
    </row>
    <row r="18" spans="1:16" x14ac:dyDescent="0.25">
      <c r="A18" s="2" t="s">
        <v>12</v>
      </c>
      <c r="B18" s="2" t="s">
        <v>11</v>
      </c>
      <c r="C18" s="2" t="s">
        <v>10</v>
      </c>
      <c r="D18" s="2" t="s">
        <v>9</v>
      </c>
      <c r="E18" s="2" t="s">
        <v>8</v>
      </c>
      <c r="F18" s="2" t="s">
        <v>7</v>
      </c>
      <c r="G18" s="2" t="s">
        <v>6</v>
      </c>
      <c r="H18" s="2" t="s">
        <v>5</v>
      </c>
      <c r="I18" s="2" t="s">
        <v>4</v>
      </c>
      <c r="J18" s="2" t="s">
        <v>3</v>
      </c>
      <c r="K18" s="5" t="s">
        <v>2</v>
      </c>
      <c r="L18" s="3" t="s">
        <v>65</v>
      </c>
      <c r="N18" s="2" t="s">
        <v>43</v>
      </c>
      <c r="O18" s="2"/>
      <c r="P18" s="3" t="s">
        <v>44</v>
      </c>
    </row>
    <row r="19" spans="1:16" x14ac:dyDescent="0.25">
      <c r="A19" t="s">
        <v>21</v>
      </c>
      <c r="B19">
        <v>2979</v>
      </c>
      <c r="C19" s="4">
        <v>2654</v>
      </c>
      <c r="D19" s="4">
        <v>3378</v>
      </c>
      <c r="E19" s="4">
        <v>3473</v>
      </c>
      <c r="F19" s="4">
        <v>3458</v>
      </c>
      <c r="G19" s="4">
        <v>3033</v>
      </c>
      <c r="H19" s="4">
        <v>3141</v>
      </c>
      <c r="I19" s="4">
        <v>2519</v>
      </c>
      <c r="J19" s="4">
        <v>2807</v>
      </c>
      <c r="K19" s="4">
        <v>27442</v>
      </c>
      <c r="L19" s="1">
        <f>K19/K29</f>
        <v>0.46289049321908105</v>
      </c>
      <c r="N19">
        <v>118289</v>
      </c>
      <c r="O19" s="1">
        <f>N19/N29</f>
        <v>0.38368645717103045</v>
      </c>
      <c r="P19" s="1">
        <v>0.23199114034271995</v>
      </c>
    </row>
    <row r="20" spans="1:16" x14ac:dyDescent="0.25">
      <c r="A20" t="s">
        <v>22</v>
      </c>
      <c r="B20">
        <v>818</v>
      </c>
      <c r="C20" s="4">
        <v>917</v>
      </c>
      <c r="D20" s="4">
        <v>1522</v>
      </c>
      <c r="E20" s="4">
        <v>1610</v>
      </c>
      <c r="F20" s="4">
        <v>1830</v>
      </c>
      <c r="G20" s="4">
        <v>2028</v>
      </c>
      <c r="H20" s="4">
        <v>1985</v>
      </c>
      <c r="I20" s="4">
        <v>1726</v>
      </c>
      <c r="J20" s="4">
        <v>2035</v>
      </c>
      <c r="K20" s="4">
        <v>14471</v>
      </c>
      <c r="L20" s="1">
        <f>K20/K29</f>
        <v>0.24409621483030836</v>
      </c>
      <c r="N20">
        <v>85016</v>
      </c>
      <c r="O20" s="1">
        <f>N20/N29</f>
        <v>0.27576095700236136</v>
      </c>
      <c r="P20" s="1">
        <v>0.17021501834948716</v>
      </c>
    </row>
    <row r="21" spans="1:16" x14ac:dyDescent="0.25">
      <c r="A21" t="s">
        <v>45</v>
      </c>
      <c r="B21">
        <v>50</v>
      </c>
      <c r="C21" s="4">
        <v>47</v>
      </c>
      <c r="D21" s="4">
        <v>86</v>
      </c>
      <c r="E21" s="4">
        <v>90</v>
      </c>
      <c r="F21" s="4">
        <v>120</v>
      </c>
      <c r="G21" s="4">
        <v>94</v>
      </c>
      <c r="H21" s="4">
        <v>126</v>
      </c>
      <c r="I21" s="4">
        <v>106</v>
      </c>
      <c r="J21" s="4">
        <v>115</v>
      </c>
      <c r="K21" s="4">
        <v>834</v>
      </c>
      <c r="L21" s="1">
        <f>K21/K29</f>
        <v>1.4067876661493827E-2</v>
      </c>
      <c r="N21">
        <v>4927</v>
      </c>
      <c r="O21" s="1">
        <f>N21/N29</f>
        <v>1.5981394503983185E-2</v>
      </c>
      <c r="P21" s="1">
        <v>0.16927136188349909</v>
      </c>
    </row>
    <row r="22" spans="1:16" x14ac:dyDescent="0.25">
      <c r="A22" t="s">
        <v>24</v>
      </c>
      <c r="B22">
        <v>11</v>
      </c>
      <c r="C22" s="4">
        <v>10</v>
      </c>
      <c r="D22" s="4">
        <v>7</v>
      </c>
      <c r="E22" s="4">
        <v>12</v>
      </c>
      <c r="F22" s="4">
        <v>18</v>
      </c>
      <c r="G22" s="4">
        <v>16</v>
      </c>
      <c r="H22" s="4">
        <v>24</v>
      </c>
      <c r="I22" s="4">
        <v>20</v>
      </c>
      <c r="J22" s="4">
        <v>22</v>
      </c>
      <c r="K22" s="4">
        <v>140</v>
      </c>
      <c r="L22" s="1">
        <f>K22/K29</f>
        <v>2.3615140678766616E-3</v>
      </c>
      <c r="N22">
        <v>1169</v>
      </c>
      <c r="O22" s="1">
        <f>N22/N29</f>
        <v>3.7918104678620547E-3</v>
      </c>
      <c r="P22" s="1">
        <v>0.11976047904191617</v>
      </c>
    </row>
    <row r="23" spans="1:16" x14ac:dyDescent="0.25">
      <c r="A23" t="s">
        <v>25</v>
      </c>
      <c r="B23">
        <v>10</v>
      </c>
      <c r="C23" s="4">
        <v>12</v>
      </c>
      <c r="D23" s="4">
        <v>13</v>
      </c>
      <c r="E23" s="4">
        <v>20</v>
      </c>
      <c r="F23" s="4">
        <v>16</v>
      </c>
      <c r="G23" s="4">
        <v>13</v>
      </c>
      <c r="H23" s="4">
        <v>21</v>
      </c>
      <c r="I23" s="4">
        <v>18</v>
      </c>
      <c r="J23" s="4">
        <v>22</v>
      </c>
      <c r="K23" s="4">
        <v>145</v>
      </c>
      <c r="L23" s="1">
        <f>K23/K29</f>
        <v>2.4458538560151138E-3</v>
      </c>
      <c r="N23">
        <v>928</v>
      </c>
      <c r="O23" s="1">
        <f>N23/N29</f>
        <v>3.010094195189039E-3</v>
      </c>
      <c r="P23" s="1">
        <v>0.15625</v>
      </c>
    </row>
    <row r="24" spans="1:16" x14ac:dyDescent="0.25">
      <c r="A24" t="s">
        <v>26</v>
      </c>
      <c r="B24">
        <v>17</v>
      </c>
      <c r="C24" s="4">
        <v>11</v>
      </c>
      <c r="D24" s="4">
        <v>10</v>
      </c>
      <c r="E24" s="4">
        <v>12</v>
      </c>
      <c r="F24" s="4">
        <v>12</v>
      </c>
      <c r="G24" s="4">
        <v>12</v>
      </c>
      <c r="H24" s="4">
        <v>22</v>
      </c>
      <c r="I24" s="4">
        <v>18</v>
      </c>
      <c r="J24" s="4">
        <v>27</v>
      </c>
      <c r="K24" s="4">
        <v>141</v>
      </c>
      <c r="L24" s="1">
        <f>K24/K29</f>
        <v>2.3783820255043517E-3</v>
      </c>
      <c r="N24">
        <v>840</v>
      </c>
      <c r="O24" s="1">
        <f>N24/N29</f>
        <v>2.7246542284038717E-3</v>
      </c>
      <c r="P24" s="1">
        <v>0.16785714285714284</v>
      </c>
    </row>
    <row r="25" spans="1:16" x14ac:dyDescent="0.25">
      <c r="A25" t="s">
        <v>27</v>
      </c>
      <c r="B25">
        <v>183</v>
      </c>
      <c r="C25" s="4">
        <v>181</v>
      </c>
      <c r="D25" s="4">
        <v>280</v>
      </c>
      <c r="E25" s="4">
        <v>307</v>
      </c>
      <c r="F25" s="4">
        <v>360</v>
      </c>
      <c r="G25" s="4">
        <v>332</v>
      </c>
      <c r="H25" s="4">
        <v>382</v>
      </c>
      <c r="I25" s="4">
        <v>290</v>
      </c>
      <c r="J25" s="4">
        <v>370</v>
      </c>
      <c r="K25" s="4">
        <v>2685</v>
      </c>
      <c r="L25" s="1">
        <f>K25/K29</f>
        <v>4.5290466230348832E-2</v>
      </c>
      <c r="N25">
        <v>15105</v>
      </c>
      <c r="O25" s="1">
        <f>N25/N29</f>
        <v>4.8995121571476764E-2</v>
      </c>
      <c r="P25" s="1">
        <v>0.17775571002979146</v>
      </c>
    </row>
    <row r="26" spans="1:16" x14ac:dyDescent="0.25">
      <c r="A26" t="s">
        <v>19</v>
      </c>
      <c r="B26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2</v>
      </c>
      <c r="J26" s="4">
        <v>0</v>
      </c>
      <c r="K26" s="4">
        <v>2</v>
      </c>
      <c r="L26" s="1">
        <f>K26/K29</f>
        <v>3.3735915255380878E-5</v>
      </c>
      <c r="N26">
        <v>17</v>
      </c>
      <c r="O26" s="1">
        <f>N26/N29</f>
        <v>5.5141811765316451E-5</v>
      </c>
      <c r="P26" s="1">
        <v>0.11764705882352941</v>
      </c>
    </row>
    <row r="27" spans="1:16" x14ac:dyDescent="0.25">
      <c r="A27" t="s">
        <v>29</v>
      </c>
      <c r="B27">
        <v>947</v>
      </c>
      <c r="C27" s="4">
        <v>994</v>
      </c>
      <c r="D27" s="4">
        <v>1416</v>
      </c>
      <c r="E27" s="4">
        <v>1520</v>
      </c>
      <c r="F27" s="4">
        <v>1692</v>
      </c>
      <c r="G27" s="4">
        <v>1671</v>
      </c>
      <c r="H27" s="4">
        <v>1832</v>
      </c>
      <c r="I27" s="4">
        <v>1475</v>
      </c>
      <c r="J27" s="4">
        <v>1827</v>
      </c>
      <c r="K27" s="4">
        <v>13374</v>
      </c>
      <c r="L27" s="1">
        <f>K27/K29</f>
        <v>0.22559206531273193</v>
      </c>
      <c r="N27">
        <v>81846</v>
      </c>
      <c r="O27" s="1">
        <f>N27/N29</f>
        <v>0.26547863092612295</v>
      </c>
      <c r="P27" s="1">
        <v>0.16340444248955355</v>
      </c>
    </row>
    <row r="28" spans="1:16" x14ac:dyDescent="0.25">
      <c r="A28" t="s">
        <v>46</v>
      </c>
      <c r="B28">
        <v>4</v>
      </c>
      <c r="C28" s="4">
        <v>1</v>
      </c>
      <c r="D28" s="4">
        <v>0</v>
      </c>
      <c r="E28" s="4">
        <v>11</v>
      </c>
      <c r="F28" s="4">
        <v>3</v>
      </c>
      <c r="G28" s="4">
        <v>6</v>
      </c>
      <c r="H28" s="4">
        <v>9</v>
      </c>
      <c r="I28" s="4">
        <v>3</v>
      </c>
      <c r="J28" s="4">
        <v>13</v>
      </c>
      <c r="K28" s="4">
        <v>50</v>
      </c>
      <c r="L28" s="1">
        <f>K28/K29</f>
        <v>8.4339788138452197E-4</v>
      </c>
      <c r="N28">
        <v>159</v>
      </c>
      <c r="O28" s="1">
        <f>N28/N29</f>
        <v>5.1573812180501851E-4</v>
      </c>
      <c r="P28" s="1">
        <v>0.31446540880503143</v>
      </c>
    </row>
    <row r="29" spans="1:16" x14ac:dyDescent="0.25">
      <c r="A29" t="s">
        <v>2</v>
      </c>
      <c r="B29">
        <v>5019</v>
      </c>
      <c r="C29" s="4">
        <v>4827</v>
      </c>
      <c r="D29" s="4">
        <v>6715</v>
      </c>
      <c r="E29" s="4">
        <v>7053</v>
      </c>
      <c r="F29" s="4">
        <v>7509</v>
      </c>
      <c r="G29" s="4">
        <v>7205</v>
      </c>
      <c r="H29" s="4">
        <v>7541</v>
      </c>
      <c r="I29" s="4">
        <v>6177</v>
      </c>
      <c r="J29" s="4">
        <v>7238</v>
      </c>
      <c r="K29" s="4">
        <v>59284</v>
      </c>
      <c r="N29">
        <v>308296</v>
      </c>
      <c r="P29" s="1">
        <v>0.19229571580558943</v>
      </c>
    </row>
    <row r="32" spans="1:16" x14ac:dyDescent="0.25">
      <c r="A32" s="6" t="s">
        <v>47</v>
      </c>
      <c r="B32" s="6">
        <v>5</v>
      </c>
      <c r="C32" s="6">
        <v>5</v>
      </c>
      <c r="D32" s="6">
        <v>8</v>
      </c>
      <c r="E32" s="6">
        <v>8</v>
      </c>
      <c r="F32" s="6">
        <v>8</v>
      </c>
      <c r="G32" s="6">
        <v>8</v>
      </c>
      <c r="H32" s="6">
        <v>8</v>
      </c>
      <c r="I32" s="6">
        <v>7</v>
      </c>
      <c r="J32" s="6">
        <v>7</v>
      </c>
      <c r="K32" s="6">
        <v>64</v>
      </c>
      <c r="L32" s="6"/>
      <c r="M32" s="6"/>
      <c r="N32" s="6"/>
      <c r="O32" s="6"/>
    </row>
    <row r="33" spans="1:11" x14ac:dyDescent="0.25">
      <c r="A33" s="6" t="s">
        <v>48</v>
      </c>
      <c r="B33" s="6">
        <v>1003.8</v>
      </c>
      <c r="C33" s="6">
        <v>965.4</v>
      </c>
      <c r="D33" s="6">
        <v>839.375</v>
      </c>
      <c r="E33" s="6">
        <v>881.625</v>
      </c>
      <c r="F33" s="6">
        <v>938.625</v>
      </c>
      <c r="G33" s="6">
        <v>900.625</v>
      </c>
      <c r="H33" s="6">
        <v>942.625</v>
      </c>
      <c r="I33" s="6">
        <v>882.42857142857144</v>
      </c>
      <c r="J33" s="6">
        <v>1034</v>
      </c>
      <c r="K33" s="6">
        <v>926.3125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4" workbookViewId="0">
      <selection activeCell="B20" sqref="B20"/>
    </sheetView>
  </sheetViews>
  <sheetFormatPr defaultRowHeight="15" x14ac:dyDescent="0.25"/>
  <cols>
    <col min="1" max="1" width="25" customWidth="1"/>
    <col min="11" max="11" width="10.42578125" style="4" customWidth="1"/>
    <col min="13" max="13" width="11.7109375" customWidth="1"/>
  </cols>
  <sheetData>
    <row r="1" spans="1:17" x14ac:dyDescent="0.25">
      <c r="A1" s="2" t="s">
        <v>53</v>
      </c>
      <c r="B1" s="2"/>
      <c r="C1" s="2"/>
      <c r="D1" s="2"/>
    </row>
    <row r="2" spans="1:17" x14ac:dyDescent="0.25">
      <c r="A2" s="2"/>
      <c r="B2" s="2"/>
      <c r="C2" s="2"/>
      <c r="D2" s="2"/>
    </row>
    <row r="3" spans="1:17" x14ac:dyDescent="0.25">
      <c r="A3" s="2" t="s">
        <v>2</v>
      </c>
      <c r="B3" s="2"/>
      <c r="C3" s="2"/>
      <c r="D3" s="2"/>
    </row>
    <row r="4" spans="1:17" x14ac:dyDescent="0.25">
      <c r="A4" s="2" t="s">
        <v>32</v>
      </c>
      <c r="B4" s="2" t="s">
        <v>11</v>
      </c>
      <c r="C4" s="2" t="s">
        <v>10</v>
      </c>
      <c r="D4" s="2" t="s">
        <v>9</v>
      </c>
      <c r="E4" s="2" t="s">
        <v>8</v>
      </c>
      <c r="F4" s="2" t="s">
        <v>7</v>
      </c>
      <c r="G4" s="2" t="s">
        <v>6</v>
      </c>
      <c r="H4" s="2" t="s">
        <v>5</v>
      </c>
      <c r="I4" s="2" t="s">
        <v>4</v>
      </c>
      <c r="J4" s="2" t="s">
        <v>3</v>
      </c>
      <c r="K4" s="5" t="s">
        <v>2</v>
      </c>
    </row>
    <row r="5" spans="1:17" x14ac:dyDescent="0.25">
      <c r="A5" s="2" t="s">
        <v>33</v>
      </c>
      <c r="B5">
        <v>102</v>
      </c>
      <c r="C5" s="4">
        <v>88</v>
      </c>
      <c r="D5" s="4">
        <v>98</v>
      </c>
      <c r="E5" s="4">
        <v>64</v>
      </c>
      <c r="F5" s="4">
        <v>91</v>
      </c>
      <c r="G5" s="4">
        <v>92</v>
      </c>
      <c r="H5" s="4">
        <v>103</v>
      </c>
      <c r="I5" s="4">
        <v>83</v>
      </c>
      <c r="J5" s="4">
        <f>K5-G5-H5-I5-F5-E5-D5-C5-B5</f>
        <v>128</v>
      </c>
      <c r="K5">
        <v>849</v>
      </c>
    </row>
    <row r="6" spans="1:17" x14ac:dyDescent="0.25">
      <c r="A6" s="2" t="s">
        <v>34</v>
      </c>
      <c r="B6">
        <v>2</v>
      </c>
      <c r="C6" s="4">
        <v>1</v>
      </c>
      <c r="D6" s="4">
        <v>0</v>
      </c>
      <c r="E6" s="4">
        <v>0</v>
      </c>
      <c r="F6" s="4">
        <v>1</v>
      </c>
      <c r="G6" s="4">
        <v>1</v>
      </c>
      <c r="H6" s="4">
        <v>0</v>
      </c>
      <c r="I6" s="4">
        <v>0</v>
      </c>
      <c r="J6" s="4">
        <f>K6-G6-H6-I6-F6-E6-D6-C6-B6</f>
        <v>3</v>
      </c>
      <c r="K6">
        <v>8</v>
      </c>
    </row>
    <row r="7" spans="1:17" x14ac:dyDescent="0.25">
      <c r="A7" s="2"/>
      <c r="B7" s="2"/>
      <c r="C7" s="2"/>
      <c r="D7" s="2"/>
    </row>
    <row r="8" spans="1:17" x14ac:dyDescent="0.25">
      <c r="A8" s="2" t="s">
        <v>18</v>
      </c>
      <c r="B8" s="2" t="s">
        <v>11</v>
      </c>
      <c r="C8" s="2" t="s">
        <v>10</v>
      </c>
      <c r="D8" s="2" t="s">
        <v>9</v>
      </c>
      <c r="E8" s="2" t="s">
        <v>8</v>
      </c>
      <c r="F8" s="2" t="s">
        <v>7</v>
      </c>
      <c r="G8" s="2" t="s">
        <v>6</v>
      </c>
      <c r="H8" s="2" t="s">
        <v>5</v>
      </c>
      <c r="I8" s="2" t="s">
        <v>4</v>
      </c>
      <c r="J8" s="2" t="s">
        <v>3</v>
      </c>
      <c r="K8" s="5" t="s">
        <v>2</v>
      </c>
      <c r="M8" s="2" t="s">
        <v>35</v>
      </c>
    </row>
    <row r="9" spans="1:17" x14ac:dyDescent="0.25">
      <c r="A9" t="s">
        <v>36</v>
      </c>
      <c r="B9">
        <v>6</v>
      </c>
      <c r="C9" s="4">
        <v>18</v>
      </c>
      <c r="D9" s="4">
        <v>7</v>
      </c>
      <c r="E9" s="4">
        <v>0</v>
      </c>
      <c r="F9" s="4">
        <v>10</v>
      </c>
      <c r="G9" s="4">
        <v>5</v>
      </c>
      <c r="H9" s="4">
        <v>10</v>
      </c>
      <c r="I9" s="4">
        <v>3</v>
      </c>
      <c r="J9" s="4">
        <f>K9-G9-H9-I9-F9-E9-D9-C9-B9</f>
        <v>9</v>
      </c>
      <c r="K9">
        <v>68</v>
      </c>
    </row>
    <row r="10" spans="1:17" x14ac:dyDescent="0.25">
      <c r="A10" t="s">
        <v>52</v>
      </c>
      <c r="B10">
        <v>48</v>
      </c>
      <c r="C10" s="4">
        <v>28</v>
      </c>
      <c r="D10" s="4">
        <v>36</v>
      </c>
      <c r="E10" s="4">
        <v>29</v>
      </c>
      <c r="F10" s="4">
        <v>44</v>
      </c>
      <c r="G10" s="4">
        <v>50</v>
      </c>
      <c r="H10" s="4">
        <v>49</v>
      </c>
      <c r="I10" s="4">
        <v>45</v>
      </c>
      <c r="J10" s="4">
        <f>K10-G10-H10-I10-F10-E10-D10-C10-B10</f>
        <v>50</v>
      </c>
      <c r="K10">
        <v>379</v>
      </c>
    </row>
    <row r="11" spans="1:17" x14ac:dyDescent="0.25">
      <c r="A11" t="s">
        <v>38</v>
      </c>
      <c r="B11">
        <v>46</v>
      </c>
      <c r="C11" s="4">
        <v>38</v>
      </c>
      <c r="D11" s="4">
        <v>50</v>
      </c>
      <c r="E11" s="4">
        <v>32</v>
      </c>
      <c r="F11" s="4">
        <v>33</v>
      </c>
      <c r="G11" s="4">
        <v>32</v>
      </c>
      <c r="H11" s="4">
        <v>41</v>
      </c>
      <c r="I11" s="4">
        <v>30</v>
      </c>
      <c r="J11" s="4">
        <f>K11-G11-H11-I11-F11-E11-D11-C11-B11</f>
        <v>59</v>
      </c>
      <c r="K11">
        <v>361</v>
      </c>
    </row>
    <row r="12" spans="1:17" x14ac:dyDescent="0.25">
      <c r="A12" t="s">
        <v>40</v>
      </c>
      <c r="B12">
        <v>2</v>
      </c>
      <c r="C12" s="4">
        <v>4</v>
      </c>
      <c r="D12" s="4">
        <v>5</v>
      </c>
      <c r="E12" s="4">
        <v>3</v>
      </c>
      <c r="F12" s="4">
        <v>4</v>
      </c>
      <c r="G12" s="4">
        <v>5</v>
      </c>
      <c r="H12" s="4">
        <v>3</v>
      </c>
      <c r="I12" s="4">
        <v>5</v>
      </c>
      <c r="J12" s="4">
        <f>K12-G12-H12-I12-F12-E12-D12-C12-B12</f>
        <v>10</v>
      </c>
      <c r="K12">
        <v>41</v>
      </c>
    </row>
    <row r="13" spans="1:17" x14ac:dyDescent="0.25">
      <c r="A13" s="2" t="s">
        <v>2</v>
      </c>
      <c r="B13" s="2">
        <f>SUM(B9:B12)</f>
        <v>102</v>
      </c>
      <c r="C13" s="2">
        <f>SUM(C9:C12)</f>
        <v>88</v>
      </c>
      <c r="D13" s="2">
        <v>98</v>
      </c>
      <c r="E13" s="2">
        <v>64</v>
      </c>
      <c r="F13" s="2">
        <v>91</v>
      </c>
      <c r="G13" s="2">
        <v>92</v>
      </c>
      <c r="H13" s="2">
        <v>103</v>
      </c>
      <c r="I13" s="2">
        <v>83</v>
      </c>
      <c r="J13" s="2">
        <f>SUM(J9:J12)</f>
        <v>128</v>
      </c>
      <c r="K13" s="2">
        <f>SUM(B13:J13)</f>
        <v>849</v>
      </c>
    </row>
    <row r="15" spans="1:17" x14ac:dyDescent="0.25">
      <c r="A15" s="2" t="s">
        <v>56</v>
      </c>
      <c r="B15" s="2"/>
      <c r="C15" s="2"/>
      <c r="D15" s="2"/>
      <c r="E15" s="2"/>
      <c r="F15" s="2"/>
      <c r="G15" s="2"/>
      <c r="H15" s="2"/>
      <c r="I15" s="2"/>
      <c r="J15" s="2"/>
      <c r="K15" s="5"/>
    </row>
    <row r="16" spans="1:17" x14ac:dyDescent="0.25">
      <c r="A16" s="2" t="s">
        <v>12</v>
      </c>
      <c r="B16" s="2" t="s">
        <v>11</v>
      </c>
      <c r="C16" s="2" t="s">
        <v>10</v>
      </c>
      <c r="D16" s="2" t="s">
        <v>9</v>
      </c>
      <c r="E16" s="2" t="s">
        <v>8</v>
      </c>
      <c r="F16" s="2" t="s">
        <v>7</v>
      </c>
      <c r="G16" s="2" t="s">
        <v>6</v>
      </c>
      <c r="H16" s="2" t="s">
        <v>5</v>
      </c>
      <c r="I16" s="2" t="s">
        <v>4</v>
      </c>
      <c r="J16" s="2" t="s">
        <v>3</v>
      </c>
      <c r="K16" s="5" t="s">
        <v>2</v>
      </c>
      <c r="L16" s="3" t="s">
        <v>64</v>
      </c>
      <c r="N16" s="2" t="s">
        <v>43</v>
      </c>
      <c r="O16" s="2"/>
      <c r="P16" s="3" t="s">
        <v>44</v>
      </c>
      <c r="Q16" s="2"/>
    </row>
    <row r="17" spans="1:16" x14ac:dyDescent="0.25">
      <c r="A17" t="s">
        <v>21</v>
      </c>
      <c r="B17">
        <v>97</v>
      </c>
      <c r="C17" s="4">
        <v>83</v>
      </c>
      <c r="D17" s="4">
        <v>88</v>
      </c>
      <c r="E17" s="4">
        <v>58</v>
      </c>
      <c r="F17" s="4">
        <v>76</v>
      </c>
      <c r="G17" s="4">
        <v>80</v>
      </c>
      <c r="H17" s="4">
        <v>92</v>
      </c>
      <c r="I17" s="4">
        <v>74</v>
      </c>
      <c r="J17" s="4">
        <f>K17-G17-H17-I17-F17-E17-D17-C17-B17</f>
        <v>110</v>
      </c>
      <c r="K17">
        <v>758</v>
      </c>
      <c r="L17" s="1">
        <f>K17/K21</f>
        <v>0.89281507656065962</v>
      </c>
      <c r="N17">
        <f>41504+3509</f>
        <v>45013</v>
      </c>
      <c r="O17" s="1">
        <f>N17/N21</f>
        <v>0.68197381976849891</v>
      </c>
      <c r="P17" s="1">
        <f>K17/N17</f>
        <v>1.6839579676982207E-2</v>
      </c>
    </row>
    <row r="18" spans="1:16" x14ac:dyDescent="0.25">
      <c r="A18" t="s">
        <v>22</v>
      </c>
      <c r="B18">
        <v>7</v>
      </c>
      <c r="C18" s="4">
        <v>6</v>
      </c>
      <c r="D18" s="4">
        <v>10</v>
      </c>
      <c r="E18" s="4">
        <v>6</v>
      </c>
      <c r="F18" s="4">
        <v>16</v>
      </c>
      <c r="G18" s="4">
        <v>13</v>
      </c>
      <c r="H18" s="4">
        <v>11</v>
      </c>
      <c r="I18" s="4">
        <v>9</v>
      </c>
      <c r="J18" s="4">
        <f>K18-G18-H18-I18-F18-E18-D18-C18-B18</f>
        <v>19</v>
      </c>
      <c r="K18">
        <v>97</v>
      </c>
      <c r="L18" s="1">
        <f>K18/K21</f>
        <v>0.11425206124852769</v>
      </c>
      <c r="N18">
        <f>9584+6415+2067+2374</f>
        <v>20440</v>
      </c>
      <c r="O18" s="1">
        <f>N18/N21</f>
        <v>0.30967820132113205</v>
      </c>
      <c r="P18" s="1">
        <f>K18/N18</f>
        <v>4.7455968688845402E-3</v>
      </c>
    </row>
    <row r="19" spans="1:16" x14ac:dyDescent="0.25">
      <c r="A19" t="s">
        <v>45</v>
      </c>
      <c r="B19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>K19-G19-H19-I19-F19-E19-D19-C19-B19</f>
        <v>1</v>
      </c>
      <c r="K19">
        <v>1</v>
      </c>
      <c r="N19">
        <v>387</v>
      </c>
      <c r="P19" s="1">
        <f>K19/N19</f>
        <v>2.5839793281653748E-3</v>
      </c>
    </row>
    <row r="20" spans="1:16" x14ac:dyDescent="0.25">
      <c r="A20" t="s">
        <v>24</v>
      </c>
      <c r="B20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>K20-G20-H20-I20-F20-E20-D20-C20-B20</f>
        <v>0</v>
      </c>
      <c r="K20">
        <v>0</v>
      </c>
      <c r="N20">
        <v>164</v>
      </c>
      <c r="P20" s="1">
        <f>K20/N20</f>
        <v>0</v>
      </c>
    </row>
    <row r="21" spans="1:16" x14ac:dyDescent="0.25">
      <c r="A21" t="s">
        <v>2</v>
      </c>
      <c r="B21">
        <v>104</v>
      </c>
      <c r="C21" s="4">
        <v>89</v>
      </c>
      <c r="D21" s="4">
        <v>98</v>
      </c>
      <c r="E21" s="4">
        <v>64</v>
      </c>
      <c r="F21" s="4">
        <v>92</v>
      </c>
      <c r="G21" s="4">
        <v>93</v>
      </c>
      <c r="H21" s="4">
        <v>103</v>
      </c>
      <c r="I21" s="4">
        <v>83</v>
      </c>
      <c r="J21" s="4">
        <f>K21-G21-H21-I21-F21-E21-D21-C21-B21</f>
        <v>123</v>
      </c>
      <c r="K21">
        <v>849</v>
      </c>
      <c r="N21">
        <f>SUM(N17:N20)</f>
        <v>66004</v>
      </c>
      <c r="P21" s="1">
        <f>K21/N21</f>
        <v>1.2862856796557784E-2</v>
      </c>
    </row>
    <row r="22" spans="1:16" x14ac:dyDescent="0.25">
      <c r="K22"/>
    </row>
    <row r="23" spans="1:16" s="6" customFormat="1" x14ac:dyDescent="0.25">
      <c r="A23" s="6" t="s">
        <v>47</v>
      </c>
      <c r="B23" s="6">
        <v>5</v>
      </c>
      <c r="C23" s="6">
        <v>5</v>
      </c>
      <c r="D23" s="6">
        <v>8</v>
      </c>
      <c r="E23" s="6">
        <v>8</v>
      </c>
      <c r="F23" s="6">
        <v>8</v>
      </c>
      <c r="G23" s="6">
        <v>8</v>
      </c>
      <c r="H23" s="6">
        <v>8</v>
      </c>
      <c r="I23" s="6">
        <v>5</v>
      </c>
      <c r="J23" s="6">
        <v>5</v>
      </c>
      <c r="K23" s="6">
        <f>SUM(B23:J23)</f>
        <v>60</v>
      </c>
    </row>
    <row r="24" spans="1:16" s="6" customFormat="1" x14ac:dyDescent="0.25">
      <c r="A24" s="6" t="s">
        <v>48</v>
      </c>
      <c r="B24" s="6">
        <f t="shared" ref="B24:K24" si="0">B5/B23</f>
        <v>20.399999999999999</v>
      </c>
      <c r="C24" s="6">
        <f t="shared" si="0"/>
        <v>17.600000000000001</v>
      </c>
      <c r="D24" s="6">
        <f t="shared" si="0"/>
        <v>12.25</v>
      </c>
      <c r="E24" s="6">
        <f t="shared" si="0"/>
        <v>8</v>
      </c>
      <c r="F24" s="6">
        <f t="shared" si="0"/>
        <v>11.375</v>
      </c>
      <c r="G24" s="6">
        <f t="shared" si="0"/>
        <v>11.5</v>
      </c>
      <c r="H24" s="6">
        <f t="shared" si="0"/>
        <v>12.875</v>
      </c>
      <c r="I24" s="6">
        <f t="shared" si="0"/>
        <v>16.600000000000001</v>
      </c>
      <c r="J24" s="6">
        <f t="shared" si="0"/>
        <v>25.6</v>
      </c>
      <c r="K24" s="6">
        <f t="shared" si="0"/>
        <v>14.15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A28" sqref="A28:XFD29"/>
    </sheetView>
  </sheetViews>
  <sheetFormatPr defaultRowHeight="15" x14ac:dyDescent="0.25"/>
  <cols>
    <col min="1" max="1" width="25" customWidth="1"/>
    <col min="11" max="11" width="10.42578125" style="4" customWidth="1"/>
    <col min="13" max="13" width="11.7109375" customWidth="1"/>
  </cols>
  <sheetData>
    <row r="1" spans="1:13" x14ac:dyDescent="0.25">
      <c r="A1" s="2" t="s">
        <v>54</v>
      </c>
      <c r="B1" s="2"/>
      <c r="C1" s="2"/>
      <c r="D1" s="2"/>
    </row>
    <row r="2" spans="1:13" x14ac:dyDescent="0.25">
      <c r="A2" s="2"/>
      <c r="B2" s="2"/>
      <c r="C2" s="2"/>
      <c r="D2" s="2"/>
    </row>
    <row r="3" spans="1:13" x14ac:dyDescent="0.25">
      <c r="A3" s="2" t="s">
        <v>2</v>
      </c>
      <c r="B3" s="2"/>
      <c r="C3" s="2"/>
      <c r="D3" s="2"/>
    </row>
    <row r="4" spans="1:13" x14ac:dyDescent="0.25">
      <c r="A4" s="2" t="s">
        <v>32</v>
      </c>
      <c r="B4" s="2" t="s">
        <v>11</v>
      </c>
      <c r="C4" s="2" t="s">
        <v>10</v>
      </c>
      <c r="D4" s="2" t="s">
        <v>9</v>
      </c>
      <c r="E4" s="2" t="s">
        <v>8</v>
      </c>
      <c r="F4" s="2" t="s">
        <v>7</v>
      </c>
      <c r="G4" s="2" t="s">
        <v>6</v>
      </c>
      <c r="H4" s="2" t="s">
        <v>5</v>
      </c>
      <c r="I4" s="2" t="s">
        <v>4</v>
      </c>
      <c r="J4" s="2" t="s">
        <v>3</v>
      </c>
      <c r="K4" s="5" t="s">
        <v>2</v>
      </c>
    </row>
    <row r="5" spans="1:13" x14ac:dyDescent="0.25">
      <c r="A5" s="2" t="s">
        <v>33</v>
      </c>
      <c r="B5">
        <v>857</v>
      </c>
      <c r="C5" s="4">
        <v>722</v>
      </c>
      <c r="D5" s="4">
        <v>1124</v>
      </c>
      <c r="E5" s="4">
        <v>685</v>
      </c>
      <c r="F5" s="4">
        <v>1083</v>
      </c>
      <c r="G5" s="4">
        <v>1088</v>
      </c>
      <c r="H5" s="5">
        <v>1333</v>
      </c>
      <c r="I5" s="5">
        <v>1178</v>
      </c>
      <c r="J5" s="5">
        <f xml:space="preserve"> K5-SUM(B5:I5)</f>
        <v>1657</v>
      </c>
      <c r="K5">
        <v>9727</v>
      </c>
    </row>
    <row r="6" spans="1:13" x14ac:dyDescent="0.25">
      <c r="A6" s="2" t="s">
        <v>34</v>
      </c>
      <c r="B6">
        <v>6</v>
      </c>
      <c r="C6" s="4">
        <v>2</v>
      </c>
      <c r="D6" s="4">
        <v>3</v>
      </c>
      <c r="E6" s="4">
        <v>2</v>
      </c>
      <c r="F6" s="4">
        <v>1</v>
      </c>
      <c r="G6" s="4">
        <v>6</v>
      </c>
      <c r="H6" s="5">
        <v>5</v>
      </c>
      <c r="I6" s="5">
        <v>0</v>
      </c>
      <c r="J6" s="5">
        <f xml:space="preserve"> K6-SUM(B6:I6)</f>
        <v>10</v>
      </c>
      <c r="K6">
        <v>35</v>
      </c>
    </row>
    <row r="7" spans="1:13" x14ac:dyDescent="0.25">
      <c r="A7" s="2"/>
      <c r="B7" s="2"/>
      <c r="C7" s="2"/>
      <c r="D7" s="2"/>
    </row>
    <row r="8" spans="1:13" x14ac:dyDescent="0.25">
      <c r="A8" s="2" t="s">
        <v>18</v>
      </c>
      <c r="B8" s="2" t="s">
        <v>11</v>
      </c>
      <c r="C8" s="2" t="s">
        <v>10</v>
      </c>
      <c r="D8" s="2" t="s">
        <v>9</v>
      </c>
      <c r="E8" s="2" t="s">
        <v>8</v>
      </c>
      <c r="F8" s="2" t="s">
        <v>7</v>
      </c>
      <c r="G8" s="2" t="s">
        <v>6</v>
      </c>
      <c r="H8" s="2" t="s">
        <v>5</v>
      </c>
      <c r="I8" s="2" t="s">
        <v>4</v>
      </c>
      <c r="J8" s="2" t="s">
        <v>3</v>
      </c>
      <c r="K8" s="5" t="s">
        <v>2</v>
      </c>
      <c r="M8" s="2" t="s">
        <v>35</v>
      </c>
    </row>
    <row r="9" spans="1:13" x14ac:dyDescent="0.25">
      <c r="A9" t="s">
        <v>39</v>
      </c>
      <c r="B9">
        <v>120</v>
      </c>
      <c r="C9" s="4">
        <v>110</v>
      </c>
      <c r="D9" s="4">
        <v>140</v>
      </c>
      <c r="E9" s="4">
        <v>75</v>
      </c>
      <c r="F9" s="4">
        <v>138</v>
      </c>
      <c r="G9" s="4">
        <v>138</v>
      </c>
      <c r="H9" s="5">
        <v>167</v>
      </c>
      <c r="I9" s="5">
        <v>152</v>
      </c>
      <c r="J9" s="5">
        <f xml:space="preserve"> K9-SUM(B9:I9)</f>
        <v>234</v>
      </c>
      <c r="K9">
        <v>1274</v>
      </c>
    </row>
    <row r="10" spans="1:13" x14ac:dyDescent="0.25">
      <c r="A10" t="s">
        <v>55</v>
      </c>
      <c r="B10">
        <v>184</v>
      </c>
      <c r="C10" s="4">
        <v>137</v>
      </c>
      <c r="D10" s="4">
        <v>252</v>
      </c>
      <c r="E10" s="4">
        <v>151</v>
      </c>
      <c r="F10" s="4">
        <v>243</v>
      </c>
      <c r="G10" s="4">
        <v>249</v>
      </c>
      <c r="H10" s="5">
        <v>329</v>
      </c>
      <c r="I10" s="5">
        <v>268</v>
      </c>
      <c r="J10" s="5">
        <f t="shared" ref="J10:J13" si="0" xml:space="preserve"> K10-SUM(B10:I10)</f>
        <v>320</v>
      </c>
      <c r="K10">
        <v>2133</v>
      </c>
    </row>
    <row r="11" spans="1:13" x14ac:dyDescent="0.25">
      <c r="A11" t="s">
        <v>37</v>
      </c>
      <c r="B11">
        <v>151</v>
      </c>
      <c r="C11" s="4">
        <v>117</v>
      </c>
      <c r="D11" s="4">
        <v>235</v>
      </c>
      <c r="E11" s="4">
        <v>158</v>
      </c>
      <c r="F11" s="4">
        <v>225</v>
      </c>
      <c r="G11" s="4">
        <v>212</v>
      </c>
      <c r="H11" s="5">
        <v>238</v>
      </c>
      <c r="I11" s="5">
        <v>242</v>
      </c>
      <c r="J11" s="5">
        <f t="shared" si="0"/>
        <v>340</v>
      </c>
      <c r="K11">
        <v>1918</v>
      </c>
    </row>
    <row r="12" spans="1:13" x14ac:dyDescent="0.25">
      <c r="A12" t="s">
        <v>41</v>
      </c>
      <c r="B12">
        <v>219</v>
      </c>
      <c r="C12" s="4">
        <v>229</v>
      </c>
      <c r="D12" s="4">
        <v>329</v>
      </c>
      <c r="E12" s="4">
        <v>179</v>
      </c>
      <c r="F12" s="4">
        <v>294</v>
      </c>
      <c r="G12" s="4">
        <v>311</v>
      </c>
      <c r="H12" s="5">
        <v>411</v>
      </c>
      <c r="I12" s="5">
        <v>333</v>
      </c>
      <c r="J12" s="5">
        <f t="shared" si="0"/>
        <v>473</v>
      </c>
      <c r="K12">
        <v>2778</v>
      </c>
    </row>
    <row r="13" spans="1:13" x14ac:dyDescent="0.25">
      <c r="A13" t="s">
        <v>40</v>
      </c>
      <c r="B13">
        <v>96</v>
      </c>
      <c r="C13" s="4">
        <v>69</v>
      </c>
      <c r="D13" s="4">
        <v>90</v>
      </c>
      <c r="E13" s="4">
        <v>73</v>
      </c>
      <c r="F13" s="4">
        <v>87</v>
      </c>
      <c r="G13" s="4">
        <v>101</v>
      </c>
      <c r="H13" s="5">
        <v>108</v>
      </c>
      <c r="I13" s="5">
        <v>96</v>
      </c>
      <c r="J13" s="5">
        <f t="shared" si="0"/>
        <v>140</v>
      </c>
      <c r="K13">
        <v>860</v>
      </c>
    </row>
    <row r="14" spans="1:13" x14ac:dyDescent="0.25">
      <c r="A14" t="s">
        <v>38</v>
      </c>
      <c r="B14">
        <v>87</v>
      </c>
      <c r="C14" s="4">
        <v>60</v>
      </c>
      <c r="D14" s="4">
        <v>78</v>
      </c>
      <c r="E14" s="4">
        <v>49</v>
      </c>
      <c r="F14" s="4">
        <v>96</v>
      </c>
      <c r="G14" s="4">
        <v>77</v>
      </c>
      <c r="H14" s="5">
        <v>80</v>
      </c>
      <c r="I14" s="5">
        <v>87</v>
      </c>
      <c r="J14" s="5">
        <f xml:space="preserve"> K14-SUM(B14:I14)</f>
        <v>150</v>
      </c>
      <c r="K14">
        <v>764</v>
      </c>
    </row>
    <row r="15" spans="1:13" x14ac:dyDescent="0.25">
      <c r="A15" s="2" t="s">
        <v>2</v>
      </c>
      <c r="B15">
        <f t="shared" ref="B15:J15" si="1">SUM(B9:B14)</f>
        <v>857</v>
      </c>
      <c r="C15">
        <f t="shared" si="1"/>
        <v>722</v>
      </c>
      <c r="D15">
        <f t="shared" si="1"/>
        <v>1124</v>
      </c>
      <c r="E15">
        <f t="shared" si="1"/>
        <v>685</v>
      </c>
      <c r="F15">
        <f t="shared" si="1"/>
        <v>1083</v>
      </c>
      <c r="G15">
        <f t="shared" si="1"/>
        <v>1088</v>
      </c>
      <c r="H15">
        <f t="shared" si="1"/>
        <v>1333</v>
      </c>
      <c r="I15">
        <f t="shared" si="1"/>
        <v>1178</v>
      </c>
      <c r="J15">
        <f t="shared" si="1"/>
        <v>1657</v>
      </c>
      <c r="K15">
        <f>SUM(K9:K14)</f>
        <v>9727</v>
      </c>
    </row>
    <row r="16" spans="1:13" x14ac:dyDescent="0.25">
      <c r="K16"/>
    </row>
    <row r="17" spans="1:17" x14ac:dyDescent="0.25">
      <c r="A17" s="2" t="s">
        <v>56</v>
      </c>
      <c r="B17" s="2"/>
      <c r="C17" s="2"/>
      <c r="D17" s="2"/>
      <c r="E17" s="2"/>
      <c r="F17" s="2"/>
      <c r="G17" s="2"/>
      <c r="H17" s="2"/>
      <c r="I17" s="2"/>
      <c r="J17" s="2"/>
      <c r="K17" s="5"/>
    </row>
    <row r="18" spans="1:17" x14ac:dyDescent="0.25">
      <c r="A18" s="2" t="s">
        <v>12</v>
      </c>
      <c r="B18" s="2" t="s">
        <v>11</v>
      </c>
      <c r="C18" s="2" t="s">
        <v>10</v>
      </c>
      <c r="D18" s="2" t="s">
        <v>9</v>
      </c>
      <c r="E18" s="2" t="s">
        <v>8</v>
      </c>
      <c r="F18" s="2" t="s">
        <v>7</v>
      </c>
      <c r="G18" s="2" t="s">
        <v>6</v>
      </c>
      <c r="H18" s="2" t="s">
        <v>5</v>
      </c>
      <c r="I18" s="2" t="s">
        <v>4</v>
      </c>
      <c r="J18" s="2" t="s">
        <v>3</v>
      </c>
      <c r="K18" s="5" t="s">
        <v>2</v>
      </c>
      <c r="L18" s="3" t="s">
        <v>65</v>
      </c>
      <c r="N18" s="2" t="s">
        <v>43</v>
      </c>
      <c r="O18" s="3" t="s">
        <v>65</v>
      </c>
      <c r="P18" s="3" t="s">
        <v>44</v>
      </c>
      <c r="Q18" s="2"/>
    </row>
    <row r="19" spans="1:17" x14ac:dyDescent="0.25">
      <c r="A19" t="s">
        <v>21</v>
      </c>
      <c r="B19">
        <v>479</v>
      </c>
      <c r="C19" s="4">
        <v>413</v>
      </c>
      <c r="D19" s="4">
        <v>593</v>
      </c>
      <c r="E19" s="4">
        <v>338</v>
      </c>
      <c r="F19" s="4">
        <v>542</v>
      </c>
      <c r="G19" s="4">
        <v>553</v>
      </c>
      <c r="H19" s="4">
        <v>678</v>
      </c>
      <c r="I19" s="4">
        <v>581</v>
      </c>
      <c r="J19" s="4">
        <v>874</v>
      </c>
      <c r="K19">
        <f>SUM(B19:J19)</f>
        <v>5051</v>
      </c>
      <c r="L19" s="1">
        <f>K19/K25</f>
        <v>0.51927624138994555</v>
      </c>
      <c r="N19">
        <v>116613</v>
      </c>
      <c r="O19" s="1">
        <f>N19/N25</f>
        <v>0.38437299141355041</v>
      </c>
      <c r="P19" s="1">
        <f t="shared" ref="P19:P25" si="2">K19/N19</f>
        <v>4.3314210251001177E-2</v>
      </c>
    </row>
    <row r="20" spans="1:17" x14ac:dyDescent="0.25">
      <c r="A20" t="s">
        <v>22</v>
      </c>
      <c r="B20">
        <v>213</v>
      </c>
      <c r="C20" s="4">
        <v>165</v>
      </c>
      <c r="D20" s="4">
        <v>277</v>
      </c>
      <c r="E20" s="4">
        <v>114</v>
      </c>
      <c r="F20" s="4">
        <v>288</v>
      </c>
      <c r="G20" s="4">
        <v>286</v>
      </c>
      <c r="H20" s="4">
        <v>328</v>
      </c>
      <c r="I20" s="4">
        <v>301</v>
      </c>
      <c r="J20" s="4">
        <v>387</v>
      </c>
      <c r="K20">
        <f t="shared" ref="K20:K24" si="3">SUM(B20:J20)</f>
        <v>2359</v>
      </c>
      <c r="L20" s="1">
        <f>K20/K25</f>
        <v>0.24252081834070113</v>
      </c>
      <c r="N20">
        <v>82773</v>
      </c>
      <c r="O20" s="1">
        <f>N20/N25</f>
        <v>0.27283155066994086</v>
      </c>
      <c r="P20" s="1">
        <f t="shared" si="2"/>
        <v>2.8499631522356322E-2</v>
      </c>
    </row>
    <row r="21" spans="1:17" x14ac:dyDescent="0.25">
      <c r="A21" t="s">
        <v>45</v>
      </c>
      <c r="B21">
        <v>12</v>
      </c>
      <c r="C21" s="4">
        <v>7</v>
      </c>
      <c r="D21" s="4">
        <v>12</v>
      </c>
      <c r="E21" s="4">
        <v>14</v>
      </c>
      <c r="F21" s="4">
        <v>15</v>
      </c>
      <c r="G21" s="4">
        <v>13</v>
      </c>
      <c r="H21" s="4">
        <v>21</v>
      </c>
      <c r="I21" s="4">
        <v>14</v>
      </c>
      <c r="J21" s="4">
        <v>30</v>
      </c>
      <c r="K21">
        <f t="shared" si="3"/>
        <v>138</v>
      </c>
      <c r="L21" s="1">
        <f>K21/K25</f>
        <v>1.4187313662999898E-2</v>
      </c>
      <c r="N21">
        <v>5016</v>
      </c>
      <c r="O21" s="1">
        <f>N21/N25</f>
        <v>1.6533447599584687E-2</v>
      </c>
      <c r="P21" s="1">
        <f t="shared" si="2"/>
        <v>2.751196172248804E-2</v>
      </c>
    </row>
    <row r="22" spans="1:17" x14ac:dyDescent="0.25">
      <c r="A22" t="s">
        <v>24</v>
      </c>
      <c r="B22">
        <v>1</v>
      </c>
      <c r="C22" s="4">
        <v>1</v>
      </c>
      <c r="D22" s="4">
        <v>3</v>
      </c>
      <c r="E22" s="4">
        <v>1</v>
      </c>
      <c r="F22" s="4">
        <v>2</v>
      </c>
      <c r="G22" s="4">
        <v>1</v>
      </c>
      <c r="H22" s="4">
        <v>0</v>
      </c>
      <c r="I22" s="4">
        <v>1</v>
      </c>
      <c r="J22" s="4">
        <v>4</v>
      </c>
      <c r="K22">
        <f t="shared" si="3"/>
        <v>14</v>
      </c>
      <c r="L22" s="1">
        <f>K22/K25</f>
        <v>1.439292690449265E-3</v>
      </c>
      <c r="N22">
        <v>1198</v>
      </c>
      <c r="O22" s="1">
        <f>N22/N25</f>
        <v>3.9487779554032007E-3</v>
      </c>
      <c r="P22" s="1">
        <f t="shared" si="2"/>
        <v>1.1686143572621035E-2</v>
      </c>
    </row>
    <row r="23" spans="1:17" x14ac:dyDescent="0.25">
      <c r="A23" t="s">
        <v>29</v>
      </c>
      <c r="B23">
        <v>131</v>
      </c>
      <c r="C23" s="4">
        <v>113</v>
      </c>
      <c r="D23" s="4">
        <v>209</v>
      </c>
      <c r="E23" s="4">
        <v>180</v>
      </c>
      <c r="F23" s="4">
        <v>215</v>
      </c>
      <c r="G23" s="4">
        <v>206</v>
      </c>
      <c r="H23" s="4">
        <v>268</v>
      </c>
      <c r="I23" s="4">
        <v>236</v>
      </c>
      <c r="J23" s="4">
        <v>314</v>
      </c>
      <c r="K23">
        <f t="shared" si="3"/>
        <v>1872</v>
      </c>
      <c r="L23" s="1">
        <f>K23/K25</f>
        <v>0.192453994037216</v>
      </c>
      <c r="N23">
        <v>82716</v>
      </c>
      <c r="O23" s="1">
        <f>N23/N25</f>
        <v>0.27264367058358191</v>
      </c>
      <c r="P23" s="1">
        <f t="shared" si="2"/>
        <v>2.2631655302480777E-2</v>
      </c>
    </row>
    <row r="24" spans="1:17" x14ac:dyDescent="0.25">
      <c r="A24" t="s">
        <v>46</v>
      </c>
      <c r="B24">
        <v>21</v>
      </c>
      <c r="C24">
        <v>21</v>
      </c>
      <c r="D24" s="4">
        <v>30</v>
      </c>
      <c r="E24" s="4">
        <v>38</v>
      </c>
      <c r="F24" s="4">
        <v>21</v>
      </c>
      <c r="G24" s="4">
        <v>29</v>
      </c>
      <c r="H24" s="4">
        <v>38</v>
      </c>
      <c r="I24" s="4">
        <v>45</v>
      </c>
      <c r="J24" s="4">
        <f>J25-J19-J20-J21-J22-J23</f>
        <v>48</v>
      </c>
      <c r="K24">
        <f t="shared" si="3"/>
        <v>291</v>
      </c>
      <c r="L24" s="1">
        <f>K24/K25</f>
        <v>2.9916726637195436E-2</v>
      </c>
      <c r="N24" s="4">
        <f>N25-N19-N20-N21-N22-N23</f>
        <v>15069</v>
      </c>
      <c r="O24" s="1">
        <f>N24/N25</f>
        <v>4.9669561777938923E-2</v>
      </c>
      <c r="P24" s="1">
        <f t="shared" si="2"/>
        <v>1.9311168624328089E-2</v>
      </c>
    </row>
    <row r="25" spans="1:17" x14ac:dyDescent="0.25">
      <c r="A25" t="s">
        <v>2</v>
      </c>
      <c r="B25">
        <v>857</v>
      </c>
      <c r="C25" s="4">
        <v>722</v>
      </c>
      <c r="D25" s="4">
        <v>1124</v>
      </c>
      <c r="E25" s="4">
        <v>685</v>
      </c>
      <c r="F25" s="4">
        <v>1083</v>
      </c>
      <c r="G25" s="4">
        <v>1088</v>
      </c>
      <c r="H25" s="4">
        <v>1333</v>
      </c>
      <c r="I25" s="4">
        <v>1178</v>
      </c>
      <c r="J25" s="4">
        <v>1657</v>
      </c>
      <c r="K25">
        <f t="shared" ref="K25" si="4">SUM(B25:J25)</f>
        <v>9727</v>
      </c>
      <c r="N25">
        <v>303385</v>
      </c>
      <c r="P25" s="1">
        <f t="shared" si="2"/>
        <v>3.206157193005587E-2</v>
      </c>
    </row>
    <row r="28" spans="1:17" s="6" customFormat="1" x14ac:dyDescent="0.25">
      <c r="A28" s="6" t="s">
        <v>47</v>
      </c>
      <c r="B28" s="6">
        <v>5</v>
      </c>
      <c r="C28" s="6">
        <v>5</v>
      </c>
      <c r="D28" s="6">
        <v>8</v>
      </c>
      <c r="E28" s="6">
        <v>8</v>
      </c>
      <c r="F28" s="6">
        <v>8</v>
      </c>
      <c r="G28" s="6">
        <v>8</v>
      </c>
      <c r="H28" s="6">
        <v>8</v>
      </c>
      <c r="I28" s="6">
        <v>5</v>
      </c>
      <c r="J28" s="6">
        <v>5</v>
      </c>
      <c r="K28" s="6">
        <f t="shared" ref="K28" si="5">SUM(B28:J28)</f>
        <v>60</v>
      </c>
    </row>
    <row r="29" spans="1:17" s="6" customFormat="1" x14ac:dyDescent="0.25">
      <c r="A29" s="6" t="s">
        <v>48</v>
      </c>
      <c r="B29" s="6">
        <v>171.4</v>
      </c>
      <c r="C29" s="6">
        <v>140.19999999999999</v>
      </c>
      <c r="D29" s="6">
        <v>140.5</v>
      </c>
      <c r="E29" s="6">
        <v>85.625</v>
      </c>
      <c r="F29" s="6">
        <v>135.375</v>
      </c>
      <c r="G29" s="6">
        <v>136</v>
      </c>
      <c r="H29" s="6">
        <v>166.625</v>
      </c>
      <c r="I29" s="6">
        <v>235.6</v>
      </c>
      <c r="J29" s="6">
        <f>J5/J28</f>
        <v>331.4</v>
      </c>
      <c r="K29" s="6">
        <f>K5/K28</f>
        <v>162.11666666666667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4" workbookViewId="0">
      <selection activeCell="F14" sqref="F14"/>
    </sheetView>
  </sheetViews>
  <sheetFormatPr defaultRowHeight="15" x14ac:dyDescent="0.25"/>
  <cols>
    <col min="1" max="1" width="36.5703125" customWidth="1"/>
    <col min="11" max="11" width="10.42578125" style="4" customWidth="1"/>
    <col min="13" max="13" width="11.7109375" customWidth="1"/>
  </cols>
  <sheetData>
    <row r="1" spans="1:13" x14ac:dyDescent="0.25">
      <c r="A1" s="2" t="s">
        <v>58</v>
      </c>
      <c r="B1" s="2"/>
      <c r="C1" s="2"/>
      <c r="D1" s="2"/>
    </row>
    <row r="2" spans="1:13" x14ac:dyDescent="0.25">
      <c r="A2" s="2"/>
      <c r="B2" s="2"/>
      <c r="C2" s="2"/>
      <c r="D2" s="2"/>
    </row>
    <row r="3" spans="1:13" x14ac:dyDescent="0.25">
      <c r="A3" s="2" t="s">
        <v>2</v>
      </c>
      <c r="B3" s="2"/>
      <c r="C3" s="2"/>
      <c r="D3" s="2"/>
    </row>
    <row r="4" spans="1:13" x14ac:dyDescent="0.25">
      <c r="A4" s="2" t="s">
        <v>32</v>
      </c>
      <c r="B4" s="2" t="s">
        <v>11</v>
      </c>
      <c r="C4" s="2" t="s">
        <v>10</v>
      </c>
      <c r="D4" s="2" t="s">
        <v>9</v>
      </c>
      <c r="E4" s="2" t="s">
        <v>8</v>
      </c>
      <c r="F4" s="2" t="s">
        <v>7</v>
      </c>
      <c r="G4" s="2" t="s">
        <v>6</v>
      </c>
      <c r="H4" s="2" t="s">
        <v>5</v>
      </c>
      <c r="I4" s="2" t="s">
        <v>4</v>
      </c>
      <c r="J4" s="2" t="s">
        <v>3</v>
      </c>
      <c r="K4" s="5" t="s">
        <v>2</v>
      </c>
    </row>
    <row r="5" spans="1:13" x14ac:dyDescent="0.25">
      <c r="A5" s="2" t="s">
        <v>33</v>
      </c>
      <c r="B5">
        <v>319</v>
      </c>
      <c r="C5" s="4">
        <v>225</v>
      </c>
      <c r="D5" s="4">
        <v>233</v>
      </c>
      <c r="E5" s="4">
        <v>336</v>
      </c>
      <c r="F5" s="4">
        <v>321</v>
      </c>
      <c r="G5" s="4">
        <v>308</v>
      </c>
      <c r="H5" s="5">
        <v>358</v>
      </c>
      <c r="I5" s="5">
        <v>279</v>
      </c>
      <c r="J5" s="5">
        <f>K5-B5-C5-D5-E5-F5-G5-H5-I5</f>
        <v>360</v>
      </c>
      <c r="K5">
        <v>2739</v>
      </c>
    </row>
    <row r="6" spans="1:13" x14ac:dyDescent="0.25">
      <c r="A6" s="2" t="s">
        <v>34</v>
      </c>
      <c r="B6">
        <v>3</v>
      </c>
      <c r="C6" s="4">
        <v>0</v>
      </c>
      <c r="D6" s="4">
        <v>5</v>
      </c>
      <c r="E6" s="4">
        <v>1</v>
      </c>
      <c r="F6" s="4">
        <v>3</v>
      </c>
      <c r="G6" s="4">
        <v>4</v>
      </c>
      <c r="H6" s="5">
        <v>1</v>
      </c>
      <c r="I6" s="5">
        <v>2</v>
      </c>
      <c r="J6" s="5">
        <f>K6-B6-C6-D6-E6-F6-G6-H6-I6</f>
        <v>3</v>
      </c>
      <c r="K6">
        <v>22</v>
      </c>
    </row>
    <row r="7" spans="1:13" x14ac:dyDescent="0.25">
      <c r="A7" s="2"/>
      <c r="B7" s="2"/>
      <c r="C7" s="2"/>
      <c r="D7" s="2"/>
    </row>
    <row r="8" spans="1:13" x14ac:dyDescent="0.25">
      <c r="A8" s="2" t="s">
        <v>18</v>
      </c>
      <c r="B8" s="2" t="s">
        <v>11</v>
      </c>
      <c r="C8" s="2" t="s">
        <v>10</v>
      </c>
      <c r="D8" s="2" t="s">
        <v>9</v>
      </c>
      <c r="E8" s="2" t="s">
        <v>8</v>
      </c>
      <c r="F8" s="2" t="s">
        <v>7</v>
      </c>
      <c r="G8" s="2" t="s">
        <v>6</v>
      </c>
      <c r="H8" s="2" t="s">
        <v>5</v>
      </c>
      <c r="I8" s="2" t="s">
        <v>4</v>
      </c>
      <c r="J8" s="2" t="s">
        <v>3</v>
      </c>
      <c r="K8" s="5" t="s">
        <v>2</v>
      </c>
      <c r="M8" s="2" t="s">
        <v>35</v>
      </c>
    </row>
    <row r="9" spans="1:13" x14ac:dyDescent="0.25">
      <c r="A9" t="s">
        <v>39</v>
      </c>
      <c r="B9">
        <v>29</v>
      </c>
      <c r="C9" s="4">
        <v>41</v>
      </c>
      <c r="D9" s="4">
        <v>16</v>
      </c>
      <c r="E9" s="4">
        <v>30</v>
      </c>
      <c r="F9" s="4">
        <v>32</v>
      </c>
      <c r="G9" s="4">
        <v>23</v>
      </c>
      <c r="H9" s="5">
        <v>41</v>
      </c>
      <c r="I9" s="5">
        <v>31</v>
      </c>
      <c r="J9" s="5">
        <f t="shared" ref="J9:J16" si="0">K9-B9-C9-D9-E9-F9-G9-H9-I9</f>
        <v>49</v>
      </c>
      <c r="K9">
        <v>292</v>
      </c>
    </row>
    <row r="10" spans="1:13" x14ac:dyDescent="0.25">
      <c r="A10" t="s">
        <v>59</v>
      </c>
      <c r="B10">
        <v>18</v>
      </c>
      <c r="C10" s="4">
        <v>8</v>
      </c>
      <c r="D10" s="4">
        <v>6</v>
      </c>
      <c r="E10" s="4">
        <v>12</v>
      </c>
      <c r="F10" s="4">
        <v>9</v>
      </c>
      <c r="G10" s="4">
        <v>10</v>
      </c>
      <c r="H10" s="5">
        <v>10</v>
      </c>
      <c r="I10" s="5">
        <v>21</v>
      </c>
      <c r="J10" s="5">
        <f t="shared" si="0"/>
        <v>9</v>
      </c>
      <c r="K10">
        <v>103</v>
      </c>
    </row>
    <row r="11" spans="1:13" x14ac:dyDescent="0.25">
      <c r="A11" t="s">
        <v>37</v>
      </c>
      <c r="B11">
        <v>75</v>
      </c>
      <c r="C11" s="4">
        <v>48</v>
      </c>
      <c r="D11" s="4">
        <v>29</v>
      </c>
      <c r="E11" s="4">
        <v>81</v>
      </c>
      <c r="F11" s="4">
        <v>67</v>
      </c>
      <c r="G11" s="4">
        <v>84</v>
      </c>
      <c r="H11" s="5">
        <v>78</v>
      </c>
      <c r="I11" s="5">
        <v>54</v>
      </c>
      <c r="J11" s="5">
        <f t="shared" si="0"/>
        <v>93</v>
      </c>
      <c r="K11">
        <v>609</v>
      </c>
    </row>
    <row r="12" spans="1:13" x14ac:dyDescent="0.25">
      <c r="A12" t="s">
        <v>60</v>
      </c>
      <c r="B12">
        <v>17</v>
      </c>
      <c r="C12" s="4">
        <v>11</v>
      </c>
      <c r="D12" s="4">
        <v>18</v>
      </c>
      <c r="E12" s="4">
        <v>36</v>
      </c>
      <c r="F12" s="4">
        <v>20</v>
      </c>
      <c r="G12" s="4">
        <v>25</v>
      </c>
      <c r="H12" s="5">
        <v>26</v>
      </c>
      <c r="I12" s="5">
        <v>16</v>
      </c>
      <c r="J12" s="5">
        <f t="shared" si="0"/>
        <v>21</v>
      </c>
      <c r="K12">
        <v>190</v>
      </c>
    </row>
    <row r="13" spans="1:13" x14ac:dyDescent="0.25">
      <c r="A13" t="s">
        <v>61</v>
      </c>
      <c r="B13">
        <v>28</v>
      </c>
      <c r="C13" s="4">
        <v>14</v>
      </c>
      <c r="D13" s="4">
        <v>23</v>
      </c>
      <c r="E13" s="4">
        <v>25</v>
      </c>
      <c r="F13" s="4">
        <v>32</v>
      </c>
      <c r="G13" s="4">
        <v>25</v>
      </c>
      <c r="H13" s="5">
        <v>25</v>
      </c>
      <c r="I13" s="5">
        <v>23</v>
      </c>
      <c r="J13" s="5">
        <f t="shared" si="0"/>
        <v>28</v>
      </c>
      <c r="K13">
        <v>223</v>
      </c>
    </row>
    <row r="14" spans="1:13" x14ac:dyDescent="0.25">
      <c r="A14" t="s">
        <v>62</v>
      </c>
      <c r="B14">
        <v>29</v>
      </c>
      <c r="C14" s="4">
        <v>23</v>
      </c>
      <c r="D14" s="4">
        <v>55</v>
      </c>
      <c r="E14" s="4">
        <v>27</v>
      </c>
      <c r="F14" s="4">
        <v>58</v>
      </c>
      <c r="G14" s="4">
        <v>32</v>
      </c>
      <c r="H14" s="5">
        <v>61</v>
      </c>
      <c r="I14" s="5">
        <v>31</v>
      </c>
      <c r="J14" s="5">
        <f t="shared" si="0"/>
        <v>45</v>
      </c>
      <c r="K14">
        <v>361</v>
      </c>
    </row>
    <row r="15" spans="1:13" x14ac:dyDescent="0.25">
      <c r="A15" t="s">
        <v>63</v>
      </c>
      <c r="B15">
        <v>29</v>
      </c>
      <c r="C15" s="4">
        <v>19</v>
      </c>
      <c r="D15" s="4">
        <v>18</v>
      </c>
      <c r="E15" s="4">
        <v>21</v>
      </c>
      <c r="F15" s="4">
        <v>18</v>
      </c>
      <c r="G15" s="4">
        <v>17</v>
      </c>
      <c r="H15" s="5">
        <v>23</v>
      </c>
      <c r="I15" s="5">
        <v>14</v>
      </c>
      <c r="J15" s="5">
        <f t="shared" si="0"/>
        <v>12</v>
      </c>
      <c r="K15">
        <v>171</v>
      </c>
    </row>
    <row r="16" spans="1:13" x14ac:dyDescent="0.25">
      <c r="A16" t="s">
        <v>41</v>
      </c>
      <c r="B16">
        <v>94</v>
      </c>
      <c r="C16" s="4">
        <v>61</v>
      </c>
      <c r="D16" s="4">
        <v>68</v>
      </c>
      <c r="E16" s="4">
        <v>104</v>
      </c>
      <c r="F16" s="4">
        <v>85</v>
      </c>
      <c r="G16" s="4">
        <v>92</v>
      </c>
      <c r="H16" s="5">
        <v>94</v>
      </c>
      <c r="I16" s="5">
        <v>89</v>
      </c>
      <c r="J16" s="5">
        <f t="shared" si="0"/>
        <v>103</v>
      </c>
      <c r="K16">
        <v>790</v>
      </c>
    </row>
    <row r="17" spans="1:17" x14ac:dyDescent="0.25">
      <c r="A17" s="2" t="s">
        <v>2</v>
      </c>
      <c r="B17" s="5">
        <f>SUM(B9:B16)</f>
        <v>319</v>
      </c>
      <c r="C17" s="5">
        <v>225</v>
      </c>
      <c r="D17" s="5">
        <v>233</v>
      </c>
      <c r="E17" s="5">
        <v>336</v>
      </c>
      <c r="F17" s="5">
        <v>321</v>
      </c>
      <c r="G17" s="5">
        <v>308</v>
      </c>
      <c r="H17" s="5">
        <v>358</v>
      </c>
      <c r="I17" s="5">
        <v>279</v>
      </c>
      <c r="J17" s="5">
        <f t="shared" ref="J17" si="1">SUM(J9:J16)</f>
        <v>360</v>
      </c>
      <c r="K17" s="5">
        <f>SUM(K9:K16)</f>
        <v>2739</v>
      </c>
    </row>
    <row r="18" spans="1:17" x14ac:dyDescent="0.25">
      <c r="K18"/>
    </row>
    <row r="19" spans="1:17" x14ac:dyDescent="0.25">
      <c r="A19" s="2" t="s">
        <v>56</v>
      </c>
      <c r="B19" s="2"/>
      <c r="C19" s="2"/>
      <c r="D19" s="2"/>
      <c r="E19" s="2"/>
      <c r="F19" s="2"/>
      <c r="G19" s="2"/>
      <c r="H19" s="2"/>
      <c r="I19" s="2"/>
      <c r="J19" s="2"/>
      <c r="K19" s="5"/>
    </row>
    <row r="20" spans="1:17" x14ac:dyDescent="0.25">
      <c r="A20" s="2" t="s">
        <v>12</v>
      </c>
      <c r="B20" s="2" t="s">
        <v>11</v>
      </c>
      <c r="C20" s="2" t="s">
        <v>10</v>
      </c>
      <c r="D20" s="2" t="s">
        <v>9</v>
      </c>
      <c r="E20" s="2" t="s">
        <v>8</v>
      </c>
      <c r="F20" s="2" t="s">
        <v>7</v>
      </c>
      <c r="G20" s="2" t="s">
        <v>6</v>
      </c>
      <c r="H20" s="2" t="s">
        <v>5</v>
      </c>
      <c r="I20" s="2" t="s">
        <v>4</v>
      </c>
      <c r="J20" s="2" t="s">
        <v>3</v>
      </c>
      <c r="K20" s="5" t="s">
        <v>2</v>
      </c>
      <c r="L20" s="3" t="s">
        <v>64</v>
      </c>
      <c r="O20" s="2" t="s">
        <v>43</v>
      </c>
      <c r="P20" s="2"/>
      <c r="Q20" s="3" t="s">
        <v>44</v>
      </c>
    </row>
    <row r="21" spans="1:17" x14ac:dyDescent="0.25">
      <c r="A21" t="s">
        <v>21</v>
      </c>
      <c r="B21">
        <v>239</v>
      </c>
      <c r="C21" s="4">
        <v>187</v>
      </c>
      <c r="D21" s="4">
        <v>183</v>
      </c>
      <c r="E21" s="4">
        <v>223</v>
      </c>
      <c r="F21" s="4">
        <v>241</v>
      </c>
      <c r="G21" s="4">
        <v>236</v>
      </c>
      <c r="H21" s="5">
        <v>247</v>
      </c>
      <c r="I21" s="5">
        <v>209</v>
      </c>
      <c r="J21" s="5">
        <f t="shared" ref="J21:J23" si="2">K21-B21-C21-D21-E21-F21-G21-H21-I21</f>
        <v>271</v>
      </c>
      <c r="K21">
        <v>2036</v>
      </c>
      <c r="L21" s="1">
        <f>K21/K24</f>
        <v>0.7374139804418689</v>
      </c>
      <c r="O21">
        <v>115351</v>
      </c>
      <c r="P21" s="1">
        <f>O21/O24</f>
        <v>0.58582652371980115</v>
      </c>
      <c r="Q21" s="1">
        <f>K21/O21</f>
        <v>1.7650475505197182E-2</v>
      </c>
    </row>
    <row r="22" spans="1:17" x14ac:dyDescent="0.25">
      <c r="A22" t="s">
        <v>22</v>
      </c>
      <c r="B22">
        <v>83</v>
      </c>
      <c r="C22" s="4">
        <v>38</v>
      </c>
      <c r="D22" s="4">
        <v>55</v>
      </c>
      <c r="E22" s="4">
        <v>114</v>
      </c>
      <c r="F22" s="4">
        <v>81</v>
      </c>
      <c r="G22" s="4">
        <v>76</v>
      </c>
      <c r="H22" s="5">
        <v>111</v>
      </c>
      <c r="I22" s="5">
        <v>72</v>
      </c>
      <c r="J22" s="5">
        <f t="shared" si="2"/>
        <v>92</v>
      </c>
      <c r="K22">
        <v>722</v>
      </c>
      <c r="L22" s="1">
        <f>K22/K24</f>
        <v>0.26149945671858021</v>
      </c>
      <c r="O22">
        <v>81552</v>
      </c>
      <c r="P22" s="1">
        <f>O22/O24</f>
        <v>0.4141734762801989</v>
      </c>
      <c r="Q22" s="1">
        <f>K22/O22</f>
        <v>8.8532470080439473E-3</v>
      </c>
    </row>
    <row r="23" spans="1:17" x14ac:dyDescent="0.25">
      <c r="A23" t="s">
        <v>29</v>
      </c>
      <c r="C23" s="4"/>
      <c r="D23" s="4"/>
      <c r="E23" s="4"/>
      <c r="F23" s="4">
        <v>2</v>
      </c>
      <c r="G23" s="4">
        <v>0</v>
      </c>
      <c r="H23" s="5">
        <v>1</v>
      </c>
      <c r="I23" s="5">
        <v>0</v>
      </c>
      <c r="J23" s="5">
        <f t="shared" si="2"/>
        <v>0</v>
      </c>
      <c r="K23">
        <v>3</v>
      </c>
      <c r="Q23" s="1"/>
    </row>
    <row r="24" spans="1:17" x14ac:dyDescent="0.25">
      <c r="A24" t="s">
        <v>2</v>
      </c>
      <c r="B24">
        <f>SUM(B21:B22)</f>
        <v>322</v>
      </c>
      <c r="C24" s="4">
        <v>225</v>
      </c>
      <c r="D24" s="4">
        <v>238</v>
      </c>
      <c r="E24" s="4">
        <v>337</v>
      </c>
      <c r="F24" s="4">
        <v>324</v>
      </c>
      <c r="G24" s="4">
        <v>312</v>
      </c>
      <c r="H24" s="5">
        <v>359</v>
      </c>
      <c r="I24" s="5">
        <v>281</v>
      </c>
      <c r="J24" s="4">
        <v>363</v>
      </c>
      <c r="K24">
        <f>SUM(K21:K23)</f>
        <v>2761</v>
      </c>
      <c r="O24">
        <f>SUM(O21:O22)</f>
        <v>196903</v>
      </c>
      <c r="Q24" s="1">
        <f>K24/O24</f>
        <v>1.4022132725250503E-2</v>
      </c>
    </row>
    <row r="27" spans="1:17" s="6" customFormat="1" x14ac:dyDescent="0.25">
      <c r="A27" s="6" t="s">
        <v>47</v>
      </c>
      <c r="B27" s="6">
        <v>8</v>
      </c>
      <c r="C27" s="6">
        <v>8</v>
      </c>
      <c r="D27" s="6">
        <v>8</v>
      </c>
      <c r="E27" s="6">
        <v>8</v>
      </c>
      <c r="F27" s="6">
        <v>8</v>
      </c>
      <c r="G27" s="6">
        <v>8</v>
      </c>
      <c r="H27" s="6">
        <v>8</v>
      </c>
      <c r="I27" s="6">
        <v>8</v>
      </c>
      <c r="J27" s="6">
        <v>8</v>
      </c>
      <c r="K27" s="6">
        <f>SUM(B27:J27)</f>
        <v>72</v>
      </c>
    </row>
    <row r="28" spans="1:17" s="6" customFormat="1" x14ac:dyDescent="0.25">
      <c r="A28" s="6" t="s">
        <v>48</v>
      </c>
      <c r="B28" s="6">
        <f>B24/B27</f>
        <v>40.25</v>
      </c>
      <c r="C28" s="6">
        <f t="shared" ref="C28:K28" si="3">C24/C27</f>
        <v>28.125</v>
      </c>
      <c r="D28" s="6">
        <v>29.75</v>
      </c>
      <c r="E28" s="6">
        <v>42.125</v>
      </c>
      <c r="F28" s="6">
        <v>40.5</v>
      </c>
      <c r="G28" s="6">
        <v>39</v>
      </c>
      <c r="H28" s="6">
        <v>44.875</v>
      </c>
      <c r="I28" s="6">
        <v>35.125</v>
      </c>
      <c r="J28" s="6">
        <f t="shared" si="3"/>
        <v>45.375</v>
      </c>
      <c r="K28" s="6">
        <f t="shared" si="3"/>
        <v>38.347222222222221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P13" sqref="P13"/>
    </sheetView>
  </sheetViews>
  <sheetFormatPr defaultRowHeight="15" x14ac:dyDescent="0.25"/>
  <sheetData>
    <row r="1" spans="1:13" x14ac:dyDescent="0.25">
      <c r="A1" s="2" t="s">
        <v>66</v>
      </c>
      <c r="B1" s="2"/>
      <c r="C1" s="2"/>
      <c r="D1" s="2"/>
      <c r="K1" s="4"/>
    </row>
    <row r="2" spans="1:13" x14ac:dyDescent="0.25">
      <c r="A2" s="2"/>
      <c r="B2" s="2"/>
      <c r="C2" s="2"/>
      <c r="D2" s="2"/>
      <c r="K2" s="4"/>
    </row>
    <row r="3" spans="1:13" x14ac:dyDescent="0.25">
      <c r="A3" s="2" t="s">
        <v>2</v>
      </c>
      <c r="B3" s="2"/>
      <c r="C3" s="2"/>
      <c r="D3" s="2"/>
      <c r="K3" s="4"/>
    </row>
    <row r="4" spans="1:13" x14ac:dyDescent="0.25">
      <c r="A4" s="2" t="s">
        <v>32</v>
      </c>
      <c r="B4" s="2" t="s">
        <v>11</v>
      </c>
      <c r="C4" s="2" t="s">
        <v>10</v>
      </c>
      <c r="D4" s="2" t="s">
        <v>9</v>
      </c>
      <c r="E4" s="2" t="s">
        <v>8</v>
      </c>
      <c r="F4" s="2" t="s">
        <v>7</v>
      </c>
      <c r="G4" s="2" t="s">
        <v>6</v>
      </c>
      <c r="H4" s="2" t="s">
        <v>5</v>
      </c>
      <c r="I4" s="2" t="s">
        <v>4</v>
      </c>
      <c r="J4" s="2" t="s">
        <v>3</v>
      </c>
      <c r="K4" s="5" t="s">
        <v>2</v>
      </c>
    </row>
    <row r="5" spans="1:13" x14ac:dyDescent="0.25">
      <c r="A5" s="2" t="s">
        <v>33</v>
      </c>
      <c r="B5">
        <v>507</v>
      </c>
      <c r="C5" s="4">
        <v>350</v>
      </c>
      <c r="D5" s="4">
        <v>525</v>
      </c>
      <c r="E5" s="4">
        <v>483</v>
      </c>
      <c r="F5" s="4">
        <v>412</v>
      </c>
      <c r="G5" s="4">
        <v>473</v>
      </c>
      <c r="H5" s="5">
        <v>489</v>
      </c>
      <c r="I5" s="5">
        <v>451</v>
      </c>
      <c r="J5" s="5">
        <f>K5-SUM(B5:I5)</f>
        <v>464</v>
      </c>
      <c r="K5">
        <v>4154</v>
      </c>
    </row>
    <row r="6" spans="1:13" x14ac:dyDescent="0.25">
      <c r="A6" s="2" t="s">
        <v>34</v>
      </c>
      <c r="B6">
        <v>4</v>
      </c>
      <c r="C6" s="4">
        <v>4</v>
      </c>
      <c r="D6" s="4">
        <v>2</v>
      </c>
      <c r="E6" s="4">
        <v>8</v>
      </c>
      <c r="F6" s="4">
        <v>6</v>
      </c>
      <c r="G6" s="4">
        <v>3</v>
      </c>
      <c r="H6" s="5">
        <v>3</v>
      </c>
      <c r="I6" s="5">
        <v>6</v>
      </c>
      <c r="J6" s="5">
        <f>K6-SUM(B6:I6)</f>
        <v>6</v>
      </c>
      <c r="K6">
        <v>42</v>
      </c>
    </row>
    <row r="7" spans="1:13" x14ac:dyDescent="0.25">
      <c r="A7" s="2"/>
      <c r="B7" s="2"/>
      <c r="C7" s="2"/>
      <c r="D7" s="2"/>
      <c r="K7" s="4"/>
    </row>
    <row r="8" spans="1:13" x14ac:dyDescent="0.25">
      <c r="A8" s="2" t="s">
        <v>18</v>
      </c>
      <c r="B8" s="2" t="s">
        <v>11</v>
      </c>
      <c r="C8" s="2" t="s">
        <v>10</v>
      </c>
      <c r="D8" s="2" t="s">
        <v>9</v>
      </c>
      <c r="E8" s="2" t="s">
        <v>8</v>
      </c>
      <c r="F8" s="2" t="s">
        <v>7</v>
      </c>
      <c r="G8" s="2" t="s">
        <v>6</v>
      </c>
      <c r="H8" s="2" t="s">
        <v>5</v>
      </c>
      <c r="I8" s="2" t="s">
        <v>4</v>
      </c>
      <c r="J8" s="2" t="s">
        <v>3</v>
      </c>
      <c r="K8" s="5" t="s">
        <v>2</v>
      </c>
      <c r="M8" s="2" t="s">
        <v>67</v>
      </c>
    </row>
    <row r="9" spans="1:13" x14ac:dyDescent="0.25">
      <c r="A9" t="s">
        <v>39</v>
      </c>
      <c r="B9">
        <v>79</v>
      </c>
      <c r="C9" s="4">
        <v>40</v>
      </c>
      <c r="D9" s="4">
        <v>35</v>
      </c>
      <c r="E9" s="4">
        <v>32</v>
      </c>
      <c r="F9" s="4">
        <v>51</v>
      </c>
      <c r="G9" s="4">
        <v>53</v>
      </c>
      <c r="H9" s="5">
        <v>31</v>
      </c>
      <c r="I9" s="5">
        <v>50</v>
      </c>
      <c r="J9" s="5">
        <f t="shared" ref="J9:J16" si="0">K9-SUM(B9:I9)</f>
        <v>33</v>
      </c>
      <c r="K9">
        <v>404</v>
      </c>
    </row>
    <row r="10" spans="1:13" x14ac:dyDescent="0.25">
      <c r="A10" t="s">
        <v>59</v>
      </c>
      <c r="B10">
        <v>43</v>
      </c>
      <c r="C10" s="4">
        <v>15</v>
      </c>
      <c r="D10" s="4">
        <v>22</v>
      </c>
      <c r="E10" s="4">
        <v>13</v>
      </c>
      <c r="F10" s="4">
        <v>15</v>
      </c>
      <c r="G10" s="4">
        <v>18</v>
      </c>
      <c r="H10" s="5">
        <v>23</v>
      </c>
      <c r="I10" s="5">
        <v>18</v>
      </c>
      <c r="J10" s="5">
        <f t="shared" si="0"/>
        <v>29</v>
      </c>
      <c r="K10">
        <v>196</v>
      </c>
    </row>
    <row r="11" spans="1:13" x14ac:dyDescent="0.25">
      <c r="A11" t="s">
        <v>37</v>
      </c>
      <c r="B11">
        <v>98</v>
      </c>
      <c r="C11" s="4">
        <v>70</v>
      </c>
      <c r="D11" s="4">
        <v>103</v>
      </c>
      <c r="E11" s="4">
        <v>112</v>
      </c>
      <c r="F11" s="4">
        <v>93</v>
      </c>
      <c r="G11" s="4">
        <v>101</v>
      </c>
      <c r="H11" s="5">
        <v>95</v>
      </c>
      <c r="I11" s="5">
        <v>94</v>
      </c>
      <c r="J11" s="5">
        <f t="shared" si="0"/>
        <v>96</v>
      </c>
      <c r="K11">
        <v>862</v>
      </c>
    </row>
    <row r="12" spans="1:13" x14ac:dyDescent="0.25">
      <c r="A12" t="s">
        <v>60</v>
      </c>
      <c r="B12">
        <v>23</v>
      </c>
      <c r="C12" s="4">
        <v>19</v>
      </c>
      <c r="D12" s="4">
        <v>33</v>
      </c>
      <c r="E12" s="4">
        <v>29</v>
      </c>
      <c r="F12" s="4">
        <v>30</v>
      </c>
      <c r="G12" s="4">
        <v>39</v>
      </c>
      <c r="H12" s="5">
        <v>36</v>
      </c>
      <c r="I12" s="5">
        <v>22</v>
      </c>
      <c r="J12" s="5">
        <f t="shared" si="0"/>
        <v>23</v>
      </c>
      <c r="K12">
        <v>254</v>
      </c>
    </row>
    <row r="13" spans="1:13" x14ac:dyDescent="0.25">
      <c r="A13" t="s">
        <v>61</v>
      </c>
      <c r="B13">
        <v>33</v>
      </c>
      <c r="C13" s="4">
        <v>30</v>
      </c>
      <c r="D13" s="4">
        <v>57</v>
      </c>
      <c r="E13" s="4">
        <v>57</v>
      </c>
      <c r="F13" s="4">
        <v>32</v>
      </c>
      <c r="G13" s="4">
        <v>38</v>
      </c>
      <c r="H13" s="5">
        <v>39</v>
      </c>
      <c r="I13" s="5">
        <v>28</v>
      </c>
      <c r="J13" s="5">
        <f t="shared" si="0"/>
        <v>26</v>
      </c>
      <c r="K13">
        <v>340</v>
      </c>
    </row>
    <row r="14" spans="1:13" x14ac:dyDescent="0.25">
      <c r="A14" t="s">
        <v>62</v>
      </c>
      <c r="B14">
        <v>63</v>
      </c>
      <c r="C14" s="4">
        <v>55</v>
      </c>
      <c r="D14" s="4">
        <v>81</v>
      </c>
      <c r="E14" s="4">
        <v>72</v>
      </c>
      <c r="F14" s="4">
        <v>62</v>
      </c>
      <c r="G14" s="4">
        <v>54</v>
      </c>
      <c r="H14" s="5">
        <v>71</v>
      </c>
      <c r="I14" s="5">
        <v>40</v>
      </c>
      <c r="J14" s="5">
        <f t="shared" si="0"/>
        <v>81</v>
      </c>
      <c r="K14">
        <v>579</v>
      </c>
    </row>
    <row r="15" spans="1:13" x14ac:dyDescent="0.25">
      <c r="A15" t="s">
        <v>63</v>
      </c>
      <c r="B15">
        <v>32</v>
      </c>
      <c r="C15" s="4">
        <v>25</v>
      </c>
      <c r="D15" s="4">
        <v>23</v>
      </c>
      <c r="E15" s="4">
        <v>19</v>
      </c>
      <c r="F15" s="4">
        <v>14</v>
      </c>
      <c r="G15" s="4">
        <v>31</v>
      </c>
      <c r="H15" s="5">
        <v>39</v>
      </c>
      <c r="I15" s="5">
        <v>42</v>
      </c>
      <c r="J15" s="5">
        <f t="shared" si="0"/>
        <v>19</v>
      </c>
      <c r="K15">
        <v>244</v>
      </c>
    </row>
    <row r="16" spans="1:13" x14ac:dyDescent="0.25">
      <c r="A16" t="s">
        <v>41</v>
      </c>
      <c r="B16">
        <v>136</v>
      </c>
      <c r="C16" s="4">
        <v>96</v>
      </c>
      <c r="D16" s="4">
        <v>172</v>
      </c>
      <c r="E16" s="4">
        <v>148</v>
      </c>
      <c r="F16" s="4">
        <v>115</v>
      </c>
      <c r="G16" s="4">
        <v>139</v>
      </c>
      <c r="H16" s="5">
        <v>155</v>
      </c>
      <c r="I16" s="5">
        <v>157</v>
      </c>
      <c r="J16" s="5">
        <f t="shared" si="0"/>
        <v>157</v>
      </c>
      <c r="K16">
        <v>1275</v>
      </c>
    </row>
    <row r="17" spans="1:17" x14ac:dyDescent="0.25">
      <c r="A17" s="2" t="s">
        <v>2</v>
      </c>
      <c r="B17" s="5">
        <v>507</v>
      </c>
      <c r="C17" s="5">
        <v>350</v>
      </c>
      <c r="D17" s="4">
        <v>525</v>
      </c>
      <c r="E17" s="4">
        <v>483</v>
      </c>
      <c r="F17" s="4">
        <v>412</v>
      </c>
      <c r="G17" s="5">
        <v>473</v>
      </c>
      <c r="H17" s="5">
        <v>489</v>
      </c>
      <c r="I17" s="5">
        <v>451</v>
      </c>
      <c r="J17" s="5">
        <f>SUM(J9:J16)</f>
        <v>464</v>
      </c>
      <c r="K17" s="5">
        <f>SUM(K9:K16)</f>
        <v>4154</v>
      </c>
    </row>
    <row r="19" spans="1:17" x14ac:dyDescent="0.25">
      <c r="A19" s="2" t="s">
        <v>68</v>
      </c>
      <c r="B19" s="2"/>
      <c r="C19" s="2"/>
      <c r="D19" s="2"/>
      <c r="E19" s="2"/>
      <c r="F19" s="2"/>
      <c r="G19" s="2"/>
      <c r="H19" s="2"/>
      <c r="I19" s="2"/>
      <c r="J19" s="2"/>
      <c r="K19" s="5"/>
    </row>
    <row r="20" spans="1:17" x14ac:dyDescent="0.25">
      <c r="A20" s="2" t="s">
        <v>12</v>
      </c>
      <c r="B20" s="2" t="s">
        <v>11</v>
      </c>
      <c r="C20" s="2" t="s">
        <v>10</v>
      </c>
      <c r="D20" s="2" t="s">
        <v>9</v>
      </c>
      <c r="E20" s="2" t="s">
        <v>8</v>
      </c>
      <c r="F20" s="2" t="s">
        <v>7</v>
      </c>
      <c r="G20" s="2" t="s">
        <v>6</v>
      </c>
      <c r="H20" s="2" t="s">
        <v>5</v>
      </c>
      <c r="I20" s="2" t="s">
        <v>4</v>
      </c>
      <c r="J20" s="2" t="s">
        <v>3</v>
      </c>
      <c r="K20" s="5" t="s">
        <v>11</v>
      </c>
      <c r="L20" s="2" t="s">
        <v>65</v>
      </c>
      <c r="O20" s="2" t="s">
        <v>43</v>
      </c>
      <c r="P20" s="2"/>
      <c r="Q20" s="3" t="s">
        <v>44</v>
      </c>
    </row>
    <row r="21" spans="1:17" x14ac:dyDescent="0.25">
      <c r="A21" t="s">
        <v>21</v>
      </c>
      <c r="B21">
        <v>390</v>
      </c>
      <c r="C21" s="4">
        <v>259</v>
      </c>
      <c r="D21" s="4">
        <v>363</v>
      </c>
      <c r="E21" s="4">
        <v>345</v>
      </c>
      <c r="F21" s="4">
        <v>303</v>
      </c>
      <c r="G21" s="4">
        <v>346</v>
      </c>
      <c r="H21" s="5">
        <v>390</v>
      </c>
      <c r="I21" s="5">
        <v>351</v>
      </c>
      <c r="J21" s="5">
        <f t="shared" ref="J21:J23" si="1">K21-SUM(B21:I21)</f>
        <v>368</v>
      </c>
      <c r="K21">
        <v>3115</v>
      </c>
      <c r="L21" s="1">
        <f>K21/K25</f>
        <v>0.74987963408762637</v>
      </c>
      <c r="O21">
        <v>115775</v>
      </c>
      <c r="P21" s="1">
        <f>O21/O25</f>
        <v>0.57845850987289149</v>
      </c>
      <c r="Q21" s="1">
        <f>K21/O21</f>
        <v>2.6905635931764198E-2</v>
      </c>
    </row>
    <row r="22" spans="1:17" x14ac:dyDescent="0.25">
      <c r="A22" t="s">
        <v>22</v>
      </c>
      <c r="B22">
        <v>116</v>
      </c>
      <c r="C22" s="4">
        <v>89</v>
      </c>
      <c r="D22" s="4">
        <v>157</v>
      </c>
      <c r="E22" s="4">
        <v>136</v>
      </c>
      <c r="F22" s="4">
        <v>101</v>
      </c>
      <c r="G22" s="4">
        <v>125</v>
      </c>
      <c r="H22" s="5">
        <v>94</v>
      </c>
      <c r="I22" s="5">
        <v>97</v>
      </c>
      <c r="J22" s="5">
        <f t="shared" si="1"/>
        <v>93</v>
      </c>
      <c r="K22">
        <v>1008</v>
      </c>
      <c r="L22" s="1">
        <f>K22/K25</f>
        <v>0.24265767934520943</v>
      </c>
      <c r="O22">
        <v>82219</v>
      </c>
      <c r="P22" s="1">
        <f>O22/O25</f>
        <v>0.41079922455831802</v>
      </c>
      <c r="Q22" s="1">
        <f>K22/O22</f>
        <v>1.2259939916564298E-2</v>
      </c>
    </row>
    <row r="23" spans="1:17" x14ac:dyDescent="0.25">
      <c r="A23" t="s">
        <v>69</v>
      </c>
      <c r="B23">
        <v>1</v>
      </c>
      <c r="C23" s="4">
        <v>2</v>
      </c>
      <c r="D23" s="4">
        <v>5</v>
      </c>
      <c r="E23" s="4">
        <v>2</v>
      </c>
      <c r="F23" s="4">
        <v>8</v>
      </c>
      <c r="G23" s="4">
        <v>2</v>
      </c>
      <c r="H23" s="5">
        <v>5</v>
      </c>
      <c r="I23" s="5">
        <v>3</v>
      </c>
      <c r="J23" s="5">
        <f t="shared" si="1"/>
        <v>3</v>
      </c>
      <c r="K23">
        <v>31</v>
      </c>
      <c r="L23" s="1">
        <f>K23/K25</f>
        <v>7.462686567164179E-3</v>
      </c>
      <c r="O23">
        <v>2150</v>
      </c>
      <c r="P23" s="1">
        <f>O23/O25</f>
        <v>1.074226556879047E-2</v>
      </c>
      <c r="Q23" s="1">
        <f>K23/O23</f>
        <v>1.441860465116279E-2</v>
      </c>
    </row>
    <row r="24" spans="1:17" x14ac:dyDescent="0.25">
      <c r="A24" t="s">
        <v>46</v>
      </c>
      <c r="C24" s="4"/>
      <c r="D24" s="4"/>
      <c r="E24" s="4"/>
      <c r="F24" s="4"/>
      <c r="G24" s="4"/>
      <c r="H24" s="5"/>
      <c r="I24" s="5"/>
      <c r="J24" s="5"/>
      <c r="Q24" s="1"/>
    </row>
    <row r="25" spans="1:17" x14ac:dyDescent="0.25">
      <c r="A25" t="s">
        <v>2</v>
      </c>
      <c r="B25">
        <v>507</v>
      </c>
      <c r="C25" s="4">
        <v>350</v>
      </c>
      <c r="D25" s="4">
        <v>525</v>
      </c>
      <c r="E25" s="4">
        <v>483</v>
      </c>
      <c r="F25" s="4">
        <v>412</v>
      </c>
      <c r="G25">
        <v>473</v>
      </c>
      <c r="H25">
        <v>489</v>
      </c>
      <c r="I25">
        <v>451</v>
      </c>
      <c r="J25">
        <f>SUM(J21:J23)</f>
        <v>464</v>
      </c>
      <c r="K25">
        <f>SUM(K21:K23)</f>
        <v>4154</v>
      </c>
      <c r="O25">
        <f>SUM(O21:O23)</f>
        <v>200144</v>
      </c>
      <c r="Q25" s="1">
        <f>K25/O25</f>
        <v>2.0755056359421216E-2</v>
      </c>
    </row>
    <row r="26" spans="1:17" x14ac:dyDescent="0.25">
      <c r="K26" s="4"/>
    </row>
    <row r="27" spans="1:17" x14ac:dyDescent="0.25">
      <c r="K27" s="4"/>
    </row>
    <row r="28" spans="1:17" x14ac:dyDescent="0.25">
      <c r="A28" s="6" t="s">
        <v>47</v>
      </c>
      <c r="B28" s="6">
        <v>8</v>
      </c>
      <c r="C28" s="6">
        <v>8</v>
      </c>
      <c r="D28" s="6">
        <v>8</v>
      </c>
      <c r="E28" s="6">
        <v>8</v>
      </c>
      <c r="F28" s="6">
        <v>8</v>
      </c>
      <c r="G28" s="6">
        <v>8</v>
      </c>
      <c r="H28" s="6">
        <v>8</v>
      </c>
      <c r="I28" s="6">
        <v>8</v>
      </c>
      <c r="J28" s="6">
        <v>8</v>
      </c>
      <c r="K28" s="6">
        <f>SUM(B28:J28)</f>
        <v>72</v>
      </c>
      <c r="L28" s="6"/>
      <c r="M28" s="6"/>
      <c r="N28" s="6"/>
      <c r="O28" s="6"/>
      <c r="P28" s="6"/>
      <c r="Q28" s="6"/>
    </row>
    <row r="29" spans="1:17" x14ac:dyDescent="0.25">
      <c r="A29" s="6" t="s">
        <v>48</v>
      </c>
      <c r="B29" s="6">
        <f>B25/B28</f>
        <v>63.375</v>
      </c>
      <c r="C29" s="6">
        <v>43.875</v>
      </c>
      <c r="D29" s="6">
        <v>65.625</v>
      </c>
      <c r="E29" s="6">
        <f t="shared" ref="E29:K29" si="2">E25/E28</f>
        <v>60.375</v>
      </c>
      <c r="F29" s="6">
        <v>51.5</v>
      </c>
      <c r="G29" s="6">
        <v>59.125</v>
      </c>
      <c r="H29" s="6">
        <v>61.125</v>
      </c>
      <c r="I29" s="6">
        <v>56.375</v>
      </c>
      <c r="J29" s="6">
        <f t="shared" si="2"/>
        <v>58</v>
      </c>
      <c r="K29" s="6">
        <f t="shared" si="2"/>
        <v>57.694444444444443</v>
      </c>
      <c r="L29" s="6"/>
      <c r="M29" s="6"/>
      <c r="N29" s="6"/>
      <c r="O29" s="6"/>
      <c r="P29" s="6"/>
      <c r="Q29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K10" sqref="K10:K19"/>
    </sheetView>
  </sheetViews>
  <sheetFormatPr defaultRowHeight="15" x14ac:dyDescent="0.25"/>
  <cols>
    <col min="1" max="1" width="16.28515625" customWidth="1"/>
  </cols>
  <sheetData>
    <row r="1" spans="1:13" x14ac:dyDescent="0.25">
      <c r="A1" s="2" t="s">
        <v>70</v>
      </c>
      <c r="B1" s="2"/>
      <c r="C1" s="2"/>
      <c r="D1" s="2"/>
      <c r="K1" s="4"/>
    </row>
    <row r="2" spans="1:13" x14ac:dyDescent="0.25">
      <c r="A2" s="2"/>
      <c r="B2" s="2"/>
      <c r="C2" s="2"/>
      <c r="D2" s="2"/>
      <c r="K2" s="4"/>
    </row>
    <row r="3" spans="1:13" x14ac:dyDescent="0.25">
      <c r="A3" s="2" t="s">
        <v>2</v>
      </c>
      <c r="B3" s="2"/>
      <c r="C3" s="2"/>
      <c r="D3" s="2"/>
      <c r="K3" s="4"/>
    </row>
    <row r="4" spans="1:13" x14ac:dyDescent="0.25">
      <c r="A4" s="2" t="s">
        <v>32</v>
      </c>
      <c r="B4" s="2" t="s">
        <v>11</v>
      </c>
      <c r="C4" s="2" t="s">
        <v>10</v>
      </c>
      <c r="D4" s="2" t="s">
        <v>9</v>
      </c>
      <c r="E4" s="2" t="s">
        <v>8</v>
      </c>
      <c r="F4" s="2" t="s">
        <v>7</v>
      </c>
      <c r="G4" s="2" t="s">
        <v>6</v>
      </c>
      <c r="H4" s="2" t="s">
        <v>5</v>
      </c>
      <c r="I4" s="2" t="s">
        <v>4</v>
      </c>
      <c r="J4" s="2" t="s">
        <v>3</v>
      </c>
      <c r="K4" s="5" t="s">
        <v>2</v>
      </c>
    </row>
    <row r="5" spans="1:13" x14ac:dyDescent="0.25">
      <c r="A5" s="2" t="s">
        <v>33</v>
      </c>
      <c r="B5">
        <v>3420</v>
      </c>
      <c r="C5" s="4">
        <v>3245</v>
      </c>
      <c r="D5" s="4">
        <v>3657</v>
      </c>
      <c r="E5">
        <v>3114</v>
      </c>
      <c r="F5">
        <v>3319</v>
      </c>
      <c r="G5">
        <v>3132</v>
      </c>
      <c r="H5">
        <v>3691</v>
      </c>
      <c r="I5" s="5">
        <v>3523</v>
      </c>
      <c r="J5">
        <v>4860</v>
      </c>
      <c r="K5">
        <f>SUM(B5:J5)</f>
        <v>31961</v>
      </c>
    </row>
    <row r="6" spans="1:13" x14ac:dyDescent="0.25">
      <c r="A6" s="2" t="s">
        <v>34</v>
      </c>
      <c r="B6">
        <v>41</v>
      </c>
      <c r="C6" s="4">
        <v>30</v>
      </c>
      <c r="D6" s="4">
        <v>25</v>
      </c>
      <c r="E6">
        <v>18</v>
      </c>
      <c r="F6">
        <v>23</v>
      </c>
      <c r="G6">
        <v>25</v>
      </c>
      <c r="H6">
        <v>26</v>
      </c>
      <c r="I6" s="5">
        <v>28</v>
      </c>
      <c r="J6">
        <v>77</v>
      </c>
      <c r="K6">
        <f>SUM(B6:J6)</f>
        <v>293</v>
      </c>
    </row>
    <row r="7" spans="1:13" x14ac:dyDescent="0.25">
      <c r="A7" s="2"/>
      <c r="B7" s="2"/>
      <c r="C7" s="2"/>
      <c r="D7" s="2"/>
      <c r="K7" s="4"/>
    </row>
    <row r="8" spans="1:13" x14ac:dyDescent="0.25">
      <c r="A8" s="2" t="s">
        <v>18</v>
      </c>
      <c r="B8" s="2" t="s">
        <v>11</v>
      </c>
      <c r="C8" s="2" t="s">
        <v>10</v>
      </c>
      <c r="D8" s="2" t="s">
        <v>9</v>
      </c>
      <c r="E8" s="2" t="s">
        <v>8</v>
      </c>
      <c r="F8" s="2" t="s">
        <v>7</v>
      </c>
      <c r="G8" s="2" t="s">
        <v>6</v>
      </c>
      <c r="H8" s="2" t="s">
        <v>5</v>
      </c>
      <c r="I8" s="2" t="s">
        <v>4</v>
      </c>
      <c r="J8" s="2" t="s">
        <v>3</v>
      </c>
      <c r="K8" s="5" t="s">
        <v>2</v>
      </c>
      <c r="M8" s="2" t="s">
        <v>67</v>
      </c>
    </row>
    <row r="9" spans="1:13" x14ac:dyDescent="0.25">
      <c r="A9" t="s">
        <v>39</v>
      </c>
      <c r="B9">
        <v>264</v>
      </c>
      <c r="C9">
        <v>228</v>
      </c>
      <c r="D9">
        <v>214</v>
      </c>
      <c r="E9">
        <v>194</v>
      </c>
      <c r="F9">
        <v>217</v>
      </c>
      <c r="G9">
        <v>212</v>
      </c>
      <c r="H9">
        <v>220</v>
      </c>
      <c r="I9">
        <v>259</v>
      </c>
      <c r="J9">
        <v>322</v>
      </c>
      <c r="K9">
        <f>SUM(B9:J9)</f>
        <v>2130</v>
      </c>
    </row>
    <row r="10" spans="1:13" x14ac:dyDescent="0.25">
      <c r="A10" t="s">
        <v>59</v>
      </c>
      <c r="B10">
        <v>85</v>
      </c>
      <c r="C10">
        <v>54</v>
      </c>
      <c r="D10">
        <v>72</v>
      </c>
      <c r="E10">
        <v>46</v>
      </c>
      <c r="F10">
        <v>62</v>
      </c>
      <c r="G10">
        <v>51</v>
      </c>
      <c r="H10">
        <v>81</v>
      </c>
      <c r="I10">
        <v>108</v>
      </c>
      <c r="J10">
        <v>136</v>
      </c>
      <c r="K10">
        <f t="shared" ref="K10:K19" si="0">SUM(B10:J10)</f>
        <v>695</v>
      </c>
    </row>
    <row r="11" spans="1:13" x14ac:dyDescent="0.25">
      <c r="A11" s="2" t="s">
        <v>71</v>
      </c>
      <c r="B11">
        <v>440</v>
      </c>
      <c r="C11">
        <v>441</v>
      </c>
      <c r="D11">
        <v>562</v>
      </c>
      <c r="E11">
        <v>481</v>
      </c>
      <c r="F11">
        <v>535</v>
      </c>
      <c r="G11">
        <v>525</v>
      </c>
      <c r="H11">
        <v>595</v>
      </c>
      <c r="I11">
        <v>460</v>
      </c>
      <c r="J11">
        <v>683</v>
      </c>
      <c r="K11">
        <f t="shared" si="0"/>
        <v>4722</v>
      </c>
    </row>
    <row r="12" spans="1:13" x14ac:dyDescent="0.25">
      <c r="A12" t="s">
        <v>37</v>
      </c>
      <c r="B12">
        <v>711</v>
      </c>
      <c r="C12">
        <v>681</v>
      </c>
      <c r="D12">
        <v>793</v>
      </c>
      <c r="E12">
        <v>677</v>
      </c>
      <c r="F12">
        <v>681</v>
      </c>
      <c r="G12">
        <v>567</v>
      </c>
      <c r="H12">
        <v>650</v>
      </c>
      <c r="I12">
        <v>668</v>
      </c>
      <c r="J12">
        <v>871</v>
      </c>
      <c r="K12">
        <f t="shared" si="0"/>
        <v>6299</v>
      </c>
    </row>
    <row r="13" spans="1:13" x14ac:dyDescent="0.25">
      <c r="A13" t="s">
        <v>41</v>
      </c>
      <c r="B13">
        <v>822</v>
      </c>
      <c r="C13">
        <v>806</v>
      </c>
      <c r="D13">
        <v>858</v>
      </c>
      <c r="E13">
        <v>721</v>
      </c>
      <c r="F13">
        <v>718</v>
      </c>
      <c r="G13">
        <v>698</v>
      </c>
      <c r="H13">
        <v>876</v>
      </c>
      <c r="I13">
        <v>870</v>
      </c>
      <c r="J13">
        <v>1153</v>
      </c>
      <c r="K13">
        <f t="shared" si="0"/>
        <v>7522</v>
      </c>
    </row>
    <row r="14" spans="1:13" x14ac:dyDescent="0.25">
      <c r="A14" t="s">
        <v>60</v>
      </c>
      <c r="B14">
        <v>251</v>
      </c>
      <c r="C14">
        <v>236</v>
      </c>
      <c r="D14">
        <v>218</v>
      </c>
      <c r="E14">
        <v>225</v>
      </c>
      <c r="F14">
        <v>200</v>
      </c>
      <c r="G14">
        <v>191</v>
      </c>
      <c r="H14">
        <v>231</v>
      </c>
      <c r="I14">
        <v>216</v>
      </c>
      <c r="J14">
        <v>298</v>
      </c>
      <c r="K14">
        <f t="shared" si="0"/>
        <v>2066</v>
      </c>
    </row>
    <row r="15" spans="1:13" x14ac:dyDescent="0.25">
      <c r="A15" t="s">
        <v>61</v>
      </c>
      <c r="B15">
        <v>347</v>
      </c>
      <c r="C15">
        <v>256</v>
      </c>
      <c r="D15">
        <v>337</v>
      </c>
      <c r="E15">
        <v>281</v>
      </c>
      <c r="F15">
        <v>325</v>
      </c>
      <c r="G15">
        <v>267</v>
      </c>
      <c r="H15">
        <v>340</v>
      </c>
      <c r="I15">
        <v>265</v>
      </c>
      <c r="J15">
        <v>425</v>
      </c>
      <c r="K15">
        <f t="shared" si="0"/>
        <v>2843</v>
      </c>
    </row>
    <row r="16" spans="1:13" x14ac:dyDescent="0.25">
      <c r="A16" t="s">
        <v>62</v>
      </c>
      <c r="B16">
        <v>162</v>
      </c>
      <c r="C16">
        <v>231</v>
      </c>
      <c r="D16">
        <v>220</v>
      </c>
      <c r="E16">
        <v>172</v>
      </c>
      <c r="F16">
        <v>187</v>
      </c>
      <c r="G16">
        <v>247</v>
      </c>
      <c r="H16">
        <v>232</v>
      </c>
      <c r="I16">
        <v>249</v>
      </c>
      <c r="J16">
        <v>409</v>
      </c>
      <c r="K16">
        <f t="shared" si="0"/>
        <v>2109</v>
      </c>
    </row>
    <row r="17" spans="1:17" x14ac:dyDescent="0.25">
      <c r="A17" t="s">
        <v>72</v>
      </c>
      <c r="B17">
        <v>240</v>
      </c>
      <c r="C17">
        <v>229</v>
      </c>
      <c r="D17">
        <v>275</v>
      </c>
      <c r="E17">
        <v>268</v>
      </c>
      <c r="F17">
        <v>315</v>
      </c>
      <c r="G17">
        <v>301</v>
      </c>
      <c r="H17">
        <v>364</v>
      </c>
      <c r="I17">
        <v>308</v>
      </c>
      <c r="J17">
        <v>434</v>
      </c>
      <c r="K17">
        <f t="shared" si="0"/>
        <v>2734</v>
      </c>
    </row>
    <row r="18" spans="1:17" x14ac:dyDescent="0.25">
      <c r="A18" t="s">
        <v>63</v>
      </c>
      <c r="B18">
        <v>98</v>
      </c>
      <c r="C18">
        <v>83</v>
      </c>
      <c r="D18">
        <v>108</v>
      </c>
      <c r="E18">
        <v>49</v>
      </c>
      <c r="F18">
        <v>79</v>
      </c>
      <c r="G18">
        <v>73</v>
      </c>
      <c r="H18">
        <v>78</v>
      </c>
      <c r="I18">
        <v>141</v>
      </c>
      <c r="J18">
        <v>129</v>
      </c>
      <c r="K18">
        <f t="shared" si="0"/>
        <v>838</v>
      </c>
    </row>
    <row r="19" spans="1:17" x14ac:dyDescent="0.25">
      <c r="A19" s="2" t="s">
        <v>2</v>
      </c>
      <c r="B19">
        <v>3420</v>
      </c>
      <c r="C19">
        <v>3245</v>
      </c>
      <c r="D19">
        <v>3657</v>
      </c>
      <c r="E19">
        <v>3114</v>
      </c>
      <c r="F19">
        <v>3319</v>
      </c>
      <c r="G19">
        <v>3132</v>
      </c>
      <c r="H19">
        <v>3667</v>
      </c>
      <c r="I19">
        <v>3544</v>
      </c>
      <c r="J19" s="5">
        <f t="shared" ref="J19" si="1">SUM(J9:J18)</f>
        <v>4860</v>
      </c>
      <c r="K19">
        <f t="shared" si="0"/>
        <v>31958</v>
      </c>
    </row>
    <row r="21" spans="1:17" x14ac:dyDescent="0.25">
      <c r="A21" s="2" t="s">
        <v>73</v>
      </c>
      <c r="B21" s="2"/>
      <c r="C21" s="2"/>
      <c r="D21" s="2"/>
      <c r="E21" s="2"/>
      <c r="F21" s="2"/>
      <c r="G21" s="2"/>
      <c r="H21" s="2"/>
      <c r="I21" s="2"/>
      <c r="J21" s="2"/>
      <c r="K21" s="5"/>
    </row>
    <row r="22" spans="1:17" x14ac:dyDescent="0.25">
      <c r="A22" s="2" t="s">
        <v>12</v>
      </c>
      <c r="B22" s="2" t="s">
        <v>11</v>
      </c>
      <c r="C22" s="2" t="s">
        <v>10</v>
      </c>
      <c r="D22" s="2" t="s">
        <v>9</v>
      </c>
      <c r="E22" s="2" t="s">
        <v>8</v>
      </c>
      <c r="F22" s="2" t="s">
        <v>7</v>
      </c>
      <c r="G22" s="2" t="s">
        <v>6</v>
      </c>
      <c r="H22" s="2" t="s">
        <v>5</v>
      </c>
      <c r="I22" s="2" t="s">
        <v>4</v>
      </c>
      <c r="J22" s="2" t="s">
        <v>3</v>
      </c>
      <c r="K22" s="5" t="s">
        <v>11</v>
      </c>
      <c r="L22" s="2" t="s">
        <v>65</v>
      </c>
      <c r="O22" s="2" t="s">
        <v>43</v>
      </c>
      <c r="P22" s="2"/>
      <c r="Q22" s="3" t="s">
        <v>44</v>
      </c>
    </row>
    <row r="23" spans="1:17" x14ac:dyDescent="0.25">
      <c r="A23" t="s">
        <v>21</v>
      </c>
      <c r="B23">
        <v>1807</v>
      </c>
      <c r="C23">
        <v>1645</v>
      </c>
      <c r="D23">
        <v>1789</v>
      </c>
      <c r="E23">
        <v>1475</v>
      </c>
      <c r="F23">
        <v>1460</v>
      </c>
      <c r="G23">
        <v>1379</v>
      </c>
      <c r="H23">
        <v>1604</v>
      </c>
      <c r="I23">
        <v>1716</v>
      </c>
      <c r="J23">
        <v>2219</v>
      </c>
      <c r="K23">
        <f t="shared" ref="K23:K28" si="2">SUM(B23:J23)</f>
        <v>15094</v>
      </c>
      <c r="L23" s="1">
        <f>K23/K29</f>
        <v>0.47226307061731487</v>
      </c>
      <c r="O23">
        <v>116041</v>
      </c>
      <c r="P23" s="1">
        <f>O23/O29</f>
        <v>0.38287503546941709</v>
      </c>
      <c r="Q23" s="1">
        <f>K23/O23</f>
        <v>0.1300747149714325</v>
      </c>
    </row>
    <row r="24" spans="1:17" x14ac:dyDescent="0.25">
      <c r="A24" t="s">
        <v>22</v>
      </c>
      <c r="B24">
        <v>839</v>
      </c>
      <c r="C24">
        <v>834</v>
      </c>
      <c r="D24">
        <v>943</v>
      </c>
      <c r="E24">
        <v>827</v>
      </c>
      <c r="F24">
        <v>919</v>
      </c>
      <c r="G24">
        <v>888</v>
      </c>
      <c r="H24">
        <v>1026</v>
      </c>
      <c r="I24">
        <v>843</v>
      </c>
      <c r="J24">
        <v>1233</v>
      </c>
      <c r="K24">
        <f t="shared" si="2"/>
        <v>8352</v>
      </c>
      <c r="L24" s="1">
        <f>K24/K29</f>
        <v>0.26131848189981538</v>
      </c>
      <c r="O24">
        <v>82382</v>
      </c>
      <c r="P24" s="1">
        <f>O24/O29</f>
        <v>0.27181781587578113</v>
      </c>
      <c r="Q24" s="1">
        <f>K24/O24</f>
        <v>0.10138136971668568</v>
      </c>
    </row>
    <row r="25" spans="1:17" x14ac:dyDescent="0.25">
      <c r="A25" t="s">
        <v>69</v>
      </c>
      <c r="B25">
        <v>43</v>
      </c>
      <c r="C25">
        <v>35</v>
      </c>
      <c r="D25">
        <v>57</v>
      </c>
      <c r="E25">
        <v>40</v>
      </c>
      <c r="F25">
        <v>48</v>
      </c>
      <c r="G25">
        <v>48</v>
      </c>
      <c r="H25">
        <v>56</v>
      </c>
      <c r="I25">
        <v>57</v>
      </c>
      <c r="J25">
        <v>78</v>
      </c>
      <c r="K25">
        <f t="shared" si="2"/>
        <v>462</v>
      </c>
      <c r="L25" s="1">
        <f>K25/K29</f>
        <v>1.4455117174055881E-2</v>
      </c>
      <c r="O25">
        <v>5037</v>
      </c>
      <c r="P25" s="1">
        <f>O25/O29</f>
        <v>1.661948409320373E-2</v>
      </c>
      <c r="Q25" s="1">
        <f>K25/O25</f>
        <v>9.1721262656343061E-2</v>
      </c>
    </row>
    <row r="26" spans="1:17" x14ac:dyDescent="0.25">
      <c r="A26" t="s">
        <v>74</v>
      </c>
      <c r="B26">
        <v>9</v>
      </c>
      <c r="C26">
        <v>2</v>
      </c>
      <c r="D26">
        <v>3</v>
      </c>
      <c r="E26">
        <v>4</v>
      </c>
      <c r="F26">
        <v>6</v>
      </c>
      <c r="G26">
        <v>2</v>
      </c>
      <c r="H26">
        <v>5</v>
      </c>
      <c r="I26">
        <v>9</v>
      </c>
      <c r="J26">
        <v>11</v>
      </c>
      <c r="K26">
        <f t="shared" si="2"/>
        <v>51</v>
      </c>
      <c r="L26" s="1">
        <f>K26/K29</f>
        <v>1.5956947529801946E-3</v>
      </c>
      <c r="O26">
        <v>1247</v>
      </c>
      <c r="P26" s="1">
        <f>O26/O29</f>
        <v>4.11445238519457E-3</v>
      </c>
      <c r="Q26" s="1">
        <f t="shared" ref="Q26:Q28" si="3">K26/O26</f>
        <v>4.0898155573376102E-2</v>
      </c>
    </row>
    <row r="27" spans="1:17" x14ac:dyDescent="0.25">
      <c r="A27" t="s">
        <v>75</v>
      </c>
      <c r="B27">
        <v>617</v>
      </c>
      <c r="C27">
        <v>622</v>
      </c>
      <c r="D27">
        <v>757</v>
      </c>
      <c r="E27">
        <v>670</v>
      </c>
      <c r="F27">
        <v>773</v>
      </c>
      <c r="G27">
        <v>717</v>
      </c>
      <c r="H27">
        <v>857</v>
      </c>
      <c r="I27">
        <v>777</v>
      </c>
      <c r="J27">
        <v>1116</v>
      </c>
      <c r="K27">
        <f t="shared" si="2"/>
        <v>6906</v>
      </c>
      <c r="L27" s="1">
        <f>K27/K29</f>
        <v>0.21607584243296518</v>
      </c>
      <c r="O27">
        <v>84128</v>
      </c>
      <c r="P27" s="1">
        <f>O27/O29</f>
        <v>0.27757870911118587</v>
      </c>
      <c r="Q27" s="1">
        <f t="shared" si="3"/>
        <v>8.2089197413465195E-2</v>
      </c>
    </row>
    <row r="28" spans="1:17" x14ac:dyDescent="0.25">
      <c r="A28" t="s">
        <v>46</v>
      </c>
      <c r="B28">
        <v>105</v>
      </c>
      <c r="C28">
        <v>107</v>
      </c>
      <c r="D28">
        <v>107</v>
      </c>
      <c r="E28">
        <v>98</v>
      </c>
      <c r="F28">
        <v>114</v>
      </c>
      <c r="G28">
        <v>98</v>
      </c>
      <c r="H28">
        <v>143</v>
      </c>
      <c r="I28">
        <v>121</v>
      </c>
      <c r="J28">
        <v>203</v>
      </c>
      <c r="K28">
        <f t="shared" si="2"/>
        <v>1096</v>
      </c>
      <c r="L28" s="1">
        <f>K28/K29</f>
        <v>3.4291793122868494E-2</v>
      </c>
      <c r="O28">
        <f>O29-SUM(O23:O27)</f>
        <v>14243</v>
      </c>
      <c r="P28" s="1">
        <f>O28/O29</f>
        <v>4.6994503065217533E-2</v>
      </c>
      <c r="Q28" s="1">
        <f t="shared" si="3"/>
        <v>7.6950080741416835E-2</v>
      </c>
    </row>
    <row r="29" spans="1:17" x14ac:dyDescent="0.25">
      <c r="A29" t="s">
        <v>2</v>
      </c>
      <c r="B29">
        <v>3420</v>
      </c>
      <c r="C29">
        <v>3245</v>
      </c>
      <c r="D29">
        <v>3656</v>
      </c>
      <c r="E29">
        <v>3114</v>
      </c>
      <c r="F29">
        <v>3320</v>
      </c>
      <c r="G29">
        <v>3132</v>
      </c>
      <c r="H29">
        <v>3691</v>
      </c>
      <c r="I29">
        <v>3523</v>
      </c>
      <c r="J29">
        <v>4860</v>
      </c>
      <c r="K29">
        <f>SUM(B29:J29)</f>
        <v>31961</v>
      </c>
      <c r="O29">
        <v>303078</v>
      </c>
      <c r="Q29" s="1">
        <f>K29/O29</f>
        <v>0.10545470142999491</v>
      </c>
    </row>
    <row r="30" spans="1:17" x14ac:dyDescent="0.25">
      <c r="K30" s="4"/>
    </row>
    <row r="31" spans="1:17" x14ac:dyDescent="0.25">
      <c r="K31" s="4"/>
    </row>
    <row r="32" spans="1:17" x14ac:dyDescent="0.25">
      <c r="A32" s="6" t="s">
        <v>47</v>
      </c>
      <c r="B32" s="6">
        <v>8</v>
      </c>
      <c r="C32" s="6">
        <v>8</v>
      </c>
      <c r="D32" s="6">
        <v>8</v>
      </c>
      <c r="E32" s="6">
        <v>8</v>
      </c>
      <c r="F32" s="6">
        <v>8</v>
      </c>
      <c r="G32" s="6">
        <v>8</v>
      </c>
      <c r="H32" s="6">
        <v>8</v>
      </c>
      <c r="I32" s="6">
        <v>8</v>
      </c>
      <c r="J32" s="6">
        <v>8</v>
      </c>
      <c r="K32" s="6">
        <v>54</v>
      </c>
      <c r="L32" s="6"/>
      <c r="M32" s="6"/>
      <c r="N32" s="6"/>
      <c r="O32" s="6"/>
      <c r="P32" s="6"/>
      <c r="Q32" s="6"/>
    </row>
    <row r="33" spans="1:17" x14ac:dyDescent="0.25">
      <c r="A33" s="6" t="s">
        <v>48</v>
      </c>
      <c r="B33" s="6">
        <f>B29/B32</f>
        <v>427.5</v>
      </c>
      <c r="C33" s="6">
        <f t="shared" ref="C33:K33" si="4">C29/C32</f>
        <v>405.625</v>
      </c>
      <c r="D33" s="6">
        <f t="shared" si="4"/>
        <v>457</v>
      </c>
      <c r="E33" s="6">
        <f t="shared" si="4"/>
        <v>389.25</v>
      </c>
      <c r="F33" s="6">
        <f t="shared" si="4"/>
        <v>415</v>
      </c>
      <c r="G33" s="6">
        <f t="shared" si="4"/>
        <v>391.5</v>
      </c>
      <c r="H33" s="6">
        <f t="shared" si="4"/>
        <v>461.375</v>
      </c>
      <c r="I33" s="6">
        <f t="shared" si="4"/>
        <v>440.375</v>
      </c>
      <c r="J33" s="6">
        <f t="shared" si="4"/>
        <v>607.5</v>
      </c>
      <c r="K33" s="6">
        <f t="shared" si="4"/>
        <v>591.87037037037032</v>
      </c>
      <c r="L33" s="6"/>
      <c r="M33" s="6"/>
      <c r="N33" s="6"/>
      <c r="O33" s="6"/>
      <c r="P33" s="6"/>
      <c r="Q33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29" sqref="K29"/>
    </sheetView>
  </sheetViews>
  <sheetFormatPr defaultRowHeight="15" x14ac:dyDescent="0.25"/>
  <sheetData>
    <row r="1" spans="1:13" x14ac:dyDescent="0.25">
      <c r="A1" s="2" t="s">
        <v>76</v>
      </c>
      <c r="B1" s="2"/>
      <c r="C1" s="2"/>
      <c r="D1" s="2"/>
      <c r="K1" s="4"/>
    </row>
    <row r="2" spans="1:13" x14ac:dyDescent="0.25">
      <c r="A2" s="2"/>
      <c r="B2" s="2"/>
      <c r="C2" s="2"/>
      <c r="D2" s="2"/>
      <c r="K2" s="4"/>
    </row>
    <row r="3" spans="1:13" x14ac:dyDescent="0.25">
      <c r="A3" s="2" t="s">
        <v>2</v>
      </c>
      <c r="B3" s="2"/>
      <c r="C3" s="2"/>
      <c r="D3" s="2"/>
      <c r="K3" s="4"/>
    </row>
    <row r="4" spans="1:13" x14ac:dyDescent="0.25">
      <c r="A4" s="2" t="s">
        <v>32</v>
      </c>
      <c r="B4" s="2" t="s">
        <v>11</v>
      </c>
      <c r="C4" s="2" t="s">
        <v>10</v>
      </c>
      <c r="D4" s="2" t="s">
        <v>9</v>
      </c>
      <c r="E4" s="2" t="s">
        <v>8</v>
      </c>
      <c r="F4" s="2" t="s">
        <v>7</v>
      </c>
      <c r="G4" s="2" t="s">
        <v>6</v>
      </c>
      <c r="H4" s="2" t="s">
        <v>5</v>
      </c>
      <c r="I4" s="2" t="s">
        <v>4</v>
      </c>
      <c r="J4" s="2" t="s">
        <v>3</v>
      </c>
      <c r="K4" s="5" t="s">
        <v>2</v>
      </c>
    </row>
    <row r="5" spans="1:13" x14ac:dyDescent="0.25">
      <c r="A5" s="2" t="s">
        <v>33</v>
      </c>
      <c r="B5">
        <v>186</v>
      </c>
      <c r="C5">
        <v>94</v>
      </c>
      <c r="D5">
        <v>79</v>
      </c>
      <c r="E5">
        <v>117</v>
      </c>
      <c r="F5">
        <v>113</v>
      </c>
      <c r="G5">
        <v>96</v>
      </c>
      <c r="H5">
        <v>114</v>
      </c>
      <c r="I5">
        <v>142</v>
      </c>
      <c r="J5">
        <v>172</v>
      </c>
      <c r="K5">
        <f>SUM(B5:J5)</f>
        <v>1113</v>
      </c>
    </row>
    <row r="6" spans="1:13" x14ac:dyDescent="0.25">
      <c r="A6" s="2" t="s">
        <v>34</v>
      </c>
      <c r="B6">
        <v>4</v>
      </c>
      <c r="C6">
        <v>0</v>
      </c>
      <c r="D6">
        <v>2</v>
      </c>
      <c r="E6">
        <v>1</v>
      </c>
      <c r="F6">
        <v>2</v>
      </c>
      <c r="G6">
        <v>4</v>
      </c>
      <c r="H6">
        <v>1</v>
      </c>
      <c r="I6">
        <v>2</v>
      </c>
      <c r="J6">
        <v>7</v>
      </c>
      <c r="K6">
        <f>SUM(B6:J6)</f>
        <v>23</v>
      </c>
    </row>
    <row r="7" spans="1:13" x14ac:dyDescent="0.25">
      <c r="A7" s="2"/>
      <c r="B7" s="2"/>
      <c r="C7" s="2"/>
      <c r="D7" s="2"/>
      <c r="K7" s="4"/>
    </row>
    <row r="8" spans="1:13" x14ac:dyDescent="0.25">
      <c r="A8" s="2" t="s">
        <v>18</v>
      </c>
      <c r="B8" s="2" t="s">
        <v>11</v>
      </c>
      <c r="C8" s="2" t="s">
        <v>10</v>
      </c>
      <c r="D8" s="2" t="s">
        <v>9</v>
      </c>
      <c r="E8" s="2" t="s">
        <v>8</v>
      </c>
      <c r="F8" s="2" t="s">
        <v>7</v>
      </c>
      <c r="G8" s="2" t="s">
        <v>6</v>
      </c>
      <c r="H8" s="2" t="s">
        <v>5</v>
      </c>
      <c r="I8" s="2" t="s">
        <v>4</v>
      </c>
      <c r="J8" s="2" t="s">
        <v>3</v>
      </c>
      <c r="K8" s="5" t="s">
        <v>2</v>
      </c>
      <c r="M8" s="2" t="s">
        <v>67</v>
      </c>
    </row>
    <row r="9" spans="1:13" x14ac:dyDescent="0.25">
      <c r="A9" t="s">
        <v>39</v>
      </c>
      <c r="B9">
        <v>81</v>
      </c>
      <c r="C9">
        <v>37</v>
      </c>
      <c r="D9">
        <v>35</v>
      </c>
      <c r="E9">
        <v>35</v>
      </c>
      <c r="F9">
        <v>43</v>
      </c>
      <c r="G9">
        <v>36</v>
      </c>
      <c r="H9">
        <v>40</v>
      </c>
      <c r="I9">
        <v>52</v>
      </c>
      <c r="J9">
        <v>55</v>
      </c>
      <c r="K9">
        <v>414</v>
      </c>
    </row>
    <row r="10" spans="1:13" x14ac:dyDescent="0.25">
      <c r="A10" t="s">
        <v>59</v>
      </c>
      <c r="B10">
        <v>30</v>
      </c>
      <c r="C10">
        <v>14</v>
      </c>
      <c r="D10">
        <v>20</v>
      </c>
      <c r="E10">
        <v>19</v>
      </c>
      <c r="F10">
        <v>16</v>
      </c>
      <c r="G10">
        <v>26</v>
      </c>
      <c r="H10">
        <v>22</v>
      </c>
      <c r="I10">
        <v>44</v>
      </c>
      <c r="J10">
        <v>42</v>
      </c>
      <c r="K10">
        <v>233</v>
      </c>
    </row>
    <row r="11" spans="1:13" x14ac:dyDescent="0.25">
      <c r="A11" t="s">
        <v>60</v>
      </c>
      <c r="B11">
        <v>6</v>
      </c>
      <c r="C11">
        <v>6</v>
      </c>
      <c r="D11">
        <v>3</v>
      </c>
      <c r="E11">
        <v>7</v>
      </c>
      <c r="F11">
        <v>9</v>
      </c>
      <c r="G11">
        <v>1</v>
      </c>
      <c r="H11">
        <v>8</v>
      </c>
      <c r="I11">
        <v>9</v>
      </c>
      <c r="J11">
        <v>3</v>
      </c>
      <c r="K11">
        <v>52</v>
      </c>
    </row>
    <row r="12" spans="1:13" x14ac:dyDescent="0.25">
      <c r="A12" t="s">
        <v>77</v>
      </c>
      <c r="B12">
        <v>19</v>
      </c>
      <c r="C12">
        <v>10</v>
      </c>
      <c r="D12">
        <v>11</v>
      </c>
      <c r="E12">
        <v>21</v>
      </c>
      <c r="F12">
        <v>19</v>
      </c>
      <c r="G12">
        <v>23</v>
      </c>
      <c r="H12">
        <v>17</v>
      </c>
      <c r="I12">
        <v>13</v>
      </c>
      <c r="J12">
        <v>17</v>
      </c>
      <c r="K12">
        <v>150</v>
      </c>
    </row>
    <row r="13" spans="1:13" x14ac:dyDescent="0.25">
      <c r="A13" t="s">
        <v>63</v>
      </c>
      <c r="B13">
        <v>50</v>
      </c>
      <c r="C13">
        <v>27</v>
      </c>
      <c r="D13">
        <v>10</v>
      </c>
      <c r="E13">
        <v>35</v>
      </c>
      <c r="F13">
        <v>26</v>
      </c>
      <c r="G13">
        <v>10</v>
      </c>
      <c r="H13">
        <v>27</v>
      </c>
      <c r="I13">
        <v>24</v>
      </c>
      <c r="J13">
        <v>55</v>
      </c>
      <c r="K13">
        <v>264</v>
      </c>
    </row>
    <row r="14" spans="1:13" x14ac:dyDescent="0.25">
      <c r="A14" s="2" t="s">
        <v>2</v>
      </c>
      <c r="B14">
        <f>SUM(B9:B13)</f>
        <v>186</v>
      </c>
      <c r="C14">
        <v>94</v>
      </c>
      <c r="D14">
        <v>79</v>
      </c>
      <c r="E14">
        <f t="shared" ref="E14:H14" si="0">SUM(E9:E13)</f>
        <v>117</v>
      </c>
      <c r="F14">
        <f t="shared" si="0"/>
        <v>113</v>
      </c>
      <c r="G14">
        <v>96</v>
      </c>
      <c r="H14">
        <f t="shared" si="0"/>
        <v>114</v>
      </c>
      <c r="I14">
        <v>142</v>
      </c>
      <c r="J14">
        <v>172</v>
      </c>
      <c r="K14">
        <v>1113</v>
      </c>
      <c r="L14">
        <v>0</v>
      </c>
    </row>
    <row r="16" spans="1:13" x14ac:dyDescent="0.25">
      <c r="A16" s="2" t="s">
        <v>73</v>
      </c>
      <c r="B16" s="2"/>
      <c r="C16" s="2"/>
      <c r="D16" s="2"/>
      <c r="E16" s="2"/>
      <c r="F16" s="2"/>
      <c r="G16" s="2"/>
      <c r="H16" s="2"/>
      <c r="I16" s="2"/>
      <c r="J16" s="2"/>
      <c r="K16" s="5"/>
    </row>
    <row r="17" spans="1:17" x14ac:dyDescent="0.25">
      <c r="A17" s="2" t="s">
        <v>12</v>
      </c>
      <c r="B17" s="2" t="s">
        <v>11</v>
      </c>
      <c r="C17" s="2" t="s">
        <v>10</v>
      </c>
      <c r="D17" s="2" t="s">
        <v>9</v>
      </c>
      <c r="E17" s="2" t="s">
        <v>8</v>
      </c>
      <c r="F17" s="2" t="s">
        <v>7</v>
      </c>
      <c r="G17" s="2" t="s">
        <v>6</v>
      </c>
      <c r="H17" s="2" t="s">
        <v>5</v>
      </c>
      <c r="I17" s="2" t="s">
        <v>4</v>
      </c>
      <c r="J17" s="2" t="s">
        <v>3</v>
      </c>
      <c r="K17" s="5" t="s">
        <v>2</v>
      </c>
      <c r="L17" s="2" t="s">
        <v>65</v>
      </c>
      <c r="O17" s="2" t="s">
        <v>78</v>
      </c>
      <c r="P17" s="2"/>
      <c r="Q17" s="3" t="s">
        <v>44</v>
      </c>
    </row>
    <row r="18" spans="1:17" x14ac:dyDescent="0.25">
      <c r="A18" t="s">
        <v>21</v>
      </c>
      <c r="B18">
        <v>158</v>
      </c>
      <c r="C18">
        <v>78</v>
      </c>
      <c r="D18">
        <v>70</v>
      </c>
      <c r="E18">
        <v>93</v>
      </c>
      <c r="F18">
        <v>87</v>
      </c>
      <c r="G18">
        <v>71</v>
      </c>
      <c r="H18">
        <v>90</v>
      </c>
      <c r="I18">
        <v>125</v>
      </c>
      <c r="J18">
        <v>153</v>
      </c>
      <c r="K18">
        <f>SUM(B18:J18)</f>
        <v>925</v>
      </c>
      <c r="L18" s="1">
        <f>K18/K21</f>
        <v>0.83108715184186888</v>
      </c>
      <c r="O18">
        <v>42403</v>
      </c>
      <c r="P18" s="1">
        <f>O18/O21</f>
        <v>0.76447256927542506</v>
      </c>
      <c r="Q18" s="1">
        <f>K18/O18</f>
        <v>2.1814494257481783E-2</v>
      </c>
    </row>
    <row r="19" spans="1:17" x14ac:dyDescent="0.25">
      <c r="A19" t="s">
        <v>22</v>
      </c>
      <c r="B19">
        <v>20</v>
      </c>
      <c r="C19">
        <v>15</v>
      </c>
      <c r="D19">
        <v>8</v>
      </c>
      <c r="E19">
        <v>17</v>
      </c>
      <c r="F19">
        <v>25</v>
      </c>
      <c r="G19">
        <v>24</v>
      </c>
      <c r="H19">
        <v>21</v>
      </c>
      <c r="I19">
        <v>9</v>
      </c>
      <c r="J19">
        <v>14</v>
      </c>
      <c r="K19">
        <f t="shared" ref="K19:K21" si="1">SUM(B19:J19)</f>
        <v>153</v>
      </c>
      <c r="L19" s="1">
        <f>K19/K21</f>
        <v>0.13746630727762804</v>
      </c>
      <c r="O19">
        <f>5932+2029</f>
        <v>7961</v>
      </c>
      <c r="P19" s="1">
        <f>O19/O21</f>
        <v>0.14352678169001387</v>
      </c>
      <c r="Q19" s="1">
        <f>K19/O19</f>
        <v>1.9218691119206131E-2</v>
      </c>
    </row>
    <row r="20" spans="1:17" x14ac:dyDescent="0.25">
      <c r="A20" t="s">
        <v>69</v>
      </c>
      <c r="B20">
        <v>8</v>
      </c>
      <c r="C20">
        <v>1</v>
      </c>
      <c r="D20">
        <v>1</v>
      </c>
      <c r="E20">
        <v>7</v>
      </c>
      <c r="F20">
        <v>1</v>
      </c>
      <c r="G20">
        <v>1</v>
      </c>
      <c r="H20">
        <v>3</v>
      </c>
      <c r="I20">
        <v>8</v>
      </c>
      <c r="J20">
        <v>5</v>
      </c>
      <c r="K20">
        <f t="shared" si="1"/>
        <v>35</v>
      </c>
      <c r="L20" s="1">
        <f>K20/K21</f>
        <v>3.1446540880503145E-2</v>
      </c>
      <c r="O20">
        <v>5103</v>
      </c>
      <c r="P20" s="1">
        <f>O20/O21</f>
        <v>9.2000649034561094E-2</v>
      </c>
      <c r="Q20" s="1">
        <f>K20/O20</f>
        <v>6.8587105624142658E-3</v>
      </c>
    </row>
    <row r="21" spans="1:17" x14ac:dyDescent="0.25">
      <c r="A21" t="s">
        <v>2</v>
      </c>
      <c r="B21">
        <f>SUM(B18:B20)</f>
        <v>186</v>
      </c>
      <c r="C21">
        <f t="shared" ref="C21:J21" si="2">SUM(C18:C20)</f>
        <v>94</v>
      </c>
      <c r="D21">
        <f t="shared" si="2"/>
        <v>79</v>
      </c>
      <c r="E21">
        <f t="shared" si="2"/>
        <v>117</v>
      </c>
      <c r="F21">
        <f t="shared" si="2"/>
        <v>113</v>
      </c>
      <c r="G21">
        <f t="shared" si="2"/>
        <v>96</v>
      </c>
      <c r="H21">
        <f t="shared" si="2"/>
        <v>114</v>
      </c>
      <c r="I21">
        <f t="shared" si="2"/>
        <v>142</v>
      </c>
      <c r="J21">
        <f t="shared" si="2"/>
        <v>172</v>
      </c>
      <c r="K21">
        <f t="shared" si="1"/>
        <v>1113</v>
      </c>
      <c r="O21">
        <f>SUM(O18:O20)</f>
        <v>55467</v>
      </c>
      <c r="Q21" s="1">
        <f>K21/O21</f>
        <v>2.0065985180377523E-2</v>
      </c>
    </row>
    <row r="22" spans="1:17" x14ac:dyDescent="0.25">
      <c r="K22" s="4"/>
    </row>
    <row r="23" spans="1:17" x14ac:dyDescent="0.25">
      <c r="K23" s="4"/>
    </row>
    <row r="24" spans="1:17" x14ac:dyDescent="0.25">
      <c r="A24" s="6" t="s">
        <v>47</v>
      </c>
      <c r="B24" s="6">
        <v>8</v>
      </c>
      <c r="C24" s="6">
        <v>8</v>
      </c>
      <c r="D24" s="6">
        <v>8</v>
      </c>
      <c r="E24" s="6">
        <v>8</v>
      </c>
      <c r="F24" s="6">
        <v>8</v>
      </c>
      <c r="G24" s="6">
        <v>8</v>
      </c>
      <c r="H24" s="6">
        <v>8</v>
      </c>
      <c r="I24" s="6">
        <v>8</v>
      </c>
      <c r="J24" s="6">
        <v>8</v>
      </c>
      <c r="K24" s="6">
        <v>72</v>
      </c>
      <c r="L24" s="6"/>
      <c r="M24" s="6"/>
      <c r="N24" s="6"/>
      <c r="O24" s="6"/>
      <c r="P24" s="6"/>
      <c r="Q24" s="6"/>
    </row>
    <row r="25" spans="1:17" x14ac:dyDescent="0.25">
      <c r="A25" s="6" t="s">
        <v>48</v>
      </c>
      <c r="B25" s="6">
        <f>B21/B24</f>
        <v>23.25</v>
      </c>
      <c r="C25" s="6">
        <f t="shared" ref="C25:K25" si="3">C21/C24</f>
        <v>11.75</v>
      </c>
      <c r="D25" s="6">
        <f t="shared" si="3"/>
        <v>9.875</v>
      </c>
      <c r="E25" s="6">
        <f t="shared" si="3"/>
        <v>14.625</v>
      </c>
      <c r="F25" s="6">
        <f t="shared" si="3"/>
        <v>14.125</v>
      </c>
      <c r="G25" s="6">
        <f t="shared" si="3"/>
        <v>12</v>
      </c>
      <c r="H25" s="6">
        <f t="shared" si="3"/>
        <v>14.25</v>
      </c>
      <c r="I25" s="6">
        <f t="shared" si="3"/>
        <v>17.75</v>
      </c>
      <c r="J25" s="6">
        <f t="shared" si="3"/>
        <v>21.5</v>
      </c>
      <c r="K25" s="6">
        <f t="shared" si="3"/>
        <v>15.458333333333334</v>
      </c>
      <c r="L25" s="6"/>
      <c r="M25" s="6"/>
      <c r="N25" s="6"/>
      <c r="O25" s="6"/>
      <c r="P25" s="6"/>
      <c r="Q2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Early Voting 2019 General</vt:lpstr>
      <vt:lpstr>Early Voting 2020 Primary</vt:lpstr>
      <vt:lpstr>Early Voting 2020 General</vt:lpstr>
      <vt:lpstr>Early Voting 2021 Primary</vt:lpstr>
      <vt:lpstr>Early Voting 2021 General</vt:lpstr>
      <vt:lpstr>Early Voting 2022 June Primary</vt:lpstr>
      <vt:lpstr>Early Voting 2022 Aug. Primary</vt:lpstr>
      <vt:lpstr>Early Voting 2022 General</vt:lpstr>
      <vt:lpstr>Early Voting 2023 June Primary</vt:lpstr>
      <vt:lpstr>Early Voting 2023 General</vt:lpstr>
    </vt:vector>
  </TitlesOfParts>
  <Company>Onondaga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Czarny</dc:creator>
  <cp:lastModifiedBy>Dustin Czarny</cp:lastModifiedBy>
  <dcterms:created xsi:type="dcterms:W3CDTF">2019-10-27T18:14:46Z</dcterms:created>
  <dcterms:modified xsi:type="dcterms:W3CDTF">2023-11-14T18:02:20Z</dcterms:modified>
</cp:coreProperties>
</file>